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FINANCIJSKI PLAN\2026.- 2027. - 2028\1. REBALANS\"/>
    </mc:Choice>
  </mc:AlternateContent>
  <xr:revisionPtr revIDLastSave="0" documentId="13_ncr:1_{152CE22F-8FF2-44E7-83F5-D0C46CC231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Račun prihoda i rashoda" sheetId="10" r:id="rId2"/>
    <sheet name="Prihodi i rashodi po izv. fina." sheetId="22" r:id="rId3"/>
    <sheet name="Rashodi prema funkc.klas." sheetId="18" r:id="rId4"/>
    <sheet name="Račun financiranja ek. klas." sheetId="19" r:id="rId5"/>
    <sheet name="Račun financiranja izv. financ." sheetId="20" r:id="rId6"/>
    <sheet name="2. POSEBNI DIO" sheetId="23" r:id="rId7"/>
  </sheets>
  <definedNames>
    <definedName name="_xlnm.Print_Titles" localSheetId="3">'Rashodi prema funkc.klas.'!$1:$11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22" l="1"/>
  <c r="R39" i="22"/>
  <c r="O21" i="10"/>
  <c r="K13" i="23"/>
  <c r="N13" i="23" s="1"/>
  <c r="K14" i="23"/>
  <c r="N14" i="23" s="1"/>
  <c r="K15" i="23"/>
  <c r="N15" i="23" s="1"/>
  <c r="K16" i="23"/>
  <c r="N16" i="23" s="1"/>
  <c r="K17" i="23"/>
  <c r="N17" i="23" s="1"/>
  <c r="K18" i="23"/>
  <c r="N18" i="23" s="1"/>
  <c r="K20" i="23"/>
  <c r="N20" i="23" s="1"/>
  <c r="K21" i="23"/>
  <c r="K22" i="23"/>
  <c r="K23" i="23"/>
  <c r="K24" i="23"/>
  <c r="K25" i="23"/>
  <c r="K26" i="23"/>
  <c r="K27" i="23"/>
  <c r="K28" i="23"/>
  <c r="K29" i="23"/>
  <c r="K30" i="23"/>
  <c r="N30" i="23" s="1"/>
  <c r="K31" i="23"/>
  <c r="N31" i="23" s="1"/>
  <c r="K32" i="23"/>
  <c r="N32" i="23" s="1"/>
  <c r="K33" i="23"/>
  <c r="N33" i="23" s="1"/>
  <c r="K34" i="23"/>
  <c r="N34" i="23" s="1"/>
  <c r="K35" i="23"/>
  <c r="N35" i="23" s="1"/>
  <c r="K36" i="23"/>
  <c r="N36" i="23" s="1"/>
  <c r="K37" i="23"/>
  <c r="N37" i="23" s="1"/>
  <c r="K38" i="23"/>
  <c r="N38" i="23" s="1"/>
  <c r="K39" i="23"/>
  <c r="N39" i="23" s="1"/>
  <c r="K40" i="23"/>
  <c r="N40" i="23" s="1"/>
  <c r="K41" i="23"/>
  <c r="N41" i="23" s="1"/>
  <c r="K42" i="23"/>
  <c r="N42" i="23" s="1"/>
  <c r="K43" i="23"/>
  <c r="N43" i="23" s="1"/>
  <c r="K44" i="23"/>
  <c r="N44" i="23" s="1"/>
  <c r="K45" i="23"/>
  <c r="K46" i="23"/>
  <c r="K47" i="23"/>
  <c r="K48" i="23"/>
  <c r="N48" i="23" s="1"/>
  <c r="K49" i="23"/>
  <c r="N49" i="23" s="1"/>
  <c r="K50" i="23"/>
  <c r="N50" i="23" s="1"/>
  <c r="K51" i="23"/>
  <c r="K52" i="23"/>
  <c r="K53" i="23"/>
  <c r="N53" i="23" s="1"/>
  <c r="K54" i="23"/>
  <c r="N54" i="23" s="1"/>
  <c r="K55" i="23"/>
  <c r="N55" i="23" s="1"/>
  <c r="K56" i="23"/>
  <c r="N56" i="23" s="1"/>
  <c r="K57" i="23"/>
  <c r="K58" i="23"/>
  <c r="N58" i="23" s="1"/>
  <c r="K59" i="23"/>
  <c r="N59" i="23" s="1"/>
  <c r="K60" i="23"/>
  <c r="N60" i="23" s="1"/>
  <c r="K61" i="23"/>
  <c r="N61" i="23" s="1"/>
  <c r="K62" i="23"/>
  <c r="N62" i="23" s="1"/>
  <c r="K63" i="23"/>
  <c r="N63" i="23" s="1"/>
  <c r="K64" i="23"/>
  <c r="K65" i="23"/>
  <c r="N65" i="23" s="1"/>
  <c r="K66" i="23"/>
  <c r="K67" i="23"/>
  <c r="K68" i="23"/>
  <c r="K69" i="23"/>
  <c r="K70" i="23"/>
  <c r="K71" i="23"/>
  <c r="N71" i="23" s="1"/>
  <c r="K72" i="23"/>
  <c r="N72" i="23" s="1"/>
  <c r="K73" i="23"/>
  <c r="N73" i="23" s="1"/>
  <c r="K74" i="23"/>
  <c r="N74" i="23" s="1"/>
  <c r="K75" i="23"/>
  <c r="N75" i="23" s="1"/>
  <c r="K76" i="23"/>
  <c r="N76" i="23" s="1"/>
  <c r="K77" i="23"/>
  <c r="K78" i="23"/>
  <c r="K79" i="23"/>
  <c r="K80" i="23"/>
  <c r="K81" i="23"/>
  <c r="K82" i="23"/>
  <c r="K83" i="23"/>
  <c r="K84" i="23"/>
  <c r="N84" i="23" s="1"/>
  <c r="K85" i="23"/>
  <c r="N85" i="23" s="1"/>
  <c r="K86" i="23"/>
  <c r="N86" i="23" s="1"/>
  <c r="K87" i="23"/>
  <c r="N87" i="23" s="1"/>
  <c r="K88" i="23"/>
  <c r="N88" i="23" s="1"/>
  <c r="K89" i="23"/>
  <c r="K90" i="23"/>
  <c r="K91" i="23"/>
  <c r="K92" i="23"/>
  <c r="K93" i="23"/>
  <c r="K94" i="23"/>
  <c r="N94" i="23" s="1"/>
  <c r="K95" i="23"/>
  <c r="N95" i="23" s="1"/>
  <c r="K96" i="23"/>
  <c r="N96" i="23" s="1"/>
  <c r="K97" i="23"/>
  <c r="N97" i="23" s="1"/>
  <c r="K98" i="23"/>
  <c r="K99" i="23"/>
  <c r="K100" i="23"/>
  <c r="N100" i="23" s="1"/>
  <c r="K101" i="23"/>
  <c r="N101" i="23" s="1"/>
  <c r="K102" i="23"/>
  <c r="N102" i="23" s="1"/>
  <c r="K103" i="23"/>
  <c r="N103" i="23" s="1"/>
  <c r="K104" i="23"/>
  <c r="N104" i="23" s="1"/>
  <c r="K105" i="23"/>
  <c r="N105" i="23" s="1"/>
  <c r="K106" i="23"/>
  <c r="N106" i="23" s="1"/>
  <c r="K107" i="23"/>
  <c r="N107" i="23" s="1"/>
  <c r="K108" i="23"/>
  <c r="N108" i="23" s="1"/>
  <c r="K109" i="23"/>
  <c r="N109" i="23" s="1"/>
  <c r="K110" i="23"/>
  <c r="N110" i="23" s="1"/>
  <c r="K111" i="23"/>
  <c r="N111" i="23" s="1"/>
  <c r="K112" i="23"/>
  <c r="N112" i="23" s="1"/>
  <c r="K113" i="23"/>
  <c r="N113" i="23" s="1"/>
  <c r="K114" i="23"/>
  <c r="N114" i="23" s="1"/>
  <c r="K115" i="23"/>
  <c r="N115" i="23" s="1"/>
  <c r="K116" i="23"/>
  <c r="N116" i="23" s="1"/>
  <c r="K117" i="23"/>
  <c r="N117" i="23" s="1"/>
  <c r="K118" i="23"/>
  <c r="N118" i="23" s="1"/>
  <c r="K119" i="23"/>
  <c r="N119" i="23" s="1"/>
  <c r="K120" i="23"/>
  <c r="N120" i="23" s="1"/>
  <c r="K121" i="23"/>
  <c r="N121" i="23" s="1"/>
  <c r="K122" i="23"/>
  <c r="N122" i="23" s="1"/>
  <c r="K123" i="23"/>
  <c r="N123" i="23" s="1"/>
  <c r="K124" i="23"/>
  <c r="K125" i="23"/>
  <c r="N125" i="23" s="1"/>
  <c r="K126" i="23"/>
  <c r="N126" i="23" s="1"/>
  <c r="K127" i="23"/>
  <c r="N127" i="23" s="1"/>
  <c r="K128" i="23"/>
  <c r="N128" i="23" s="1"/>
  <c r="K129" i="23"/>
  <c r="N129" i="23" s="1"/>
  <c r="K9" i="23"/>
  <c r="N9" i="23" s="1"/>
  <c r="I19" i="23"/>
  <c r="Q12" i="23"/>
  <c r="K12" i="23" s="1"/>
  <c r="N12" i="23" s="1"/>
  <c r="Q11" i="23"/>
  <c r="K11" i="23" s="1"/>
  <c r="N11" i="23" s="1"/>
  <c r="Q10" i="23"/>
  <c r="K10" i="23" s="1"/>
  <c r="N10" i="23" s="1"/>
  <c r="Q19" i="23"/>
  <c r="K19" i="23" s="1"/>
  <c r="N19" i="23" s="1"/>
  <c r="Q9" i="23"/>
  <c r="M18" i="18"/>
  <c r="M17" i="18"/>
  <c r="M16" i="18"/>
  <c r="M15" i="18"/>
  <c r="M14" i="18"/>
  <c r="J18" i="18"/>
  <c r="J17" i="18"/>
  <c r="J16" i="18"/>
  <c r="J15" i="18"/>
  <c r="J14" i="18"/>
  <c r="N16" i="18"/>
  <c r="N15" i="18"/>
  <c r="I18" i="18"/>
  <c r="I15" i="18"/>
  <c r="I14" i="18"/>
  <c r="O12" i="22"/>
  <c r="O13" i="22"/>
  <c r="O14" i="22"/>
  <c r="O15" i="22"/>
  <c r="O16" i="22"/>
  <c r="O20" i="22"/>
  <c r="O21" i="22"/>
  <c r="O22" i="22"/>
  <c r="O23" i="22"/>
  <c r="O24" i="22"/>
  <c r="O25" i="22"/>
  <c r="O27" i="22"/>
  <c r="O29" i="22"/>
  <c r="O30" i="22"/>
  <c r="O32" i="22"/>
  <c r="O33" i="22"/>
  <c r="O34" i="22"/>
  <c r="O35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5" i="22"/>
  <c r="O56" i="22"/>
  <c r="O57" i="22"/>
  <c r="O58" i="22"/>
  <c r="O60" i="22"/>
  <c r="O61" i="22"/>
  <c r="O62" i="22"/>
  <c r="O63" i="22"/>
  <c r="O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11" i="22"/>
  <c r="J30" i="22"/>
  <c r="J21" i="22"/>
  <c r="J13" i="22"/>
  <c r="L13" i="10" l="1"/>
  <c r="L14" i="10"/>
  <c r="L17" i="10"/>
  <c r="L18" i="10"/>
  <c r="L21" i="10"/>
  <c r="L22" i="10"/>
  <c r="L23" i="10"/>
  <c r="L24" i="10"/>
  <c r="L25" i="10"/>
  <c r="L26" i="10"/>
  <c r="L27" i="10"/>
  <c r="L28" i="10"/>
  <c r="L29" i="10"/>
  <c r="L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12" i="10"/>
  <c r="O29" i="10"/>
  <c r="O28" i="10"/>
  <c r="J23" i="10"/>
  <c r="J22" i="10" s="1"/>
  <c r="J21" i="10" s="1"/>
  <c r="J14" i="10"/>
  <c r="J12" i="10"/>
  <c r="J12" i="1" l="1"/>
  <c r="K12" i="1" s="1"/>
  <c r="J13" i="1"/>
  <c r="J14" i="1"/>
  <c r="K14" i="1" s="1"/>
  <c r="J15" i="1"/>
  <c r="K15" i="1" s="1"/>
  <c r="J16" i="1"/>
  <c r="J17" i="1"/>
  <c r="K17" i="1" s="1"/>
  <c r="J18" i="1"/>
  <c r="K18" i="1" s="1"/>
  <c r="J19" i="1"/>
  <c r="J11" i="1"/>
  <c r="K11" i="1" s="1"/>
  <c r="L15" i="1"/>
  <c r="L18" i="1"/>
  <c r="F11" i="1" l="1"/>
  <c r="G11" i="1"/>
  <c r="G15" i="1"/>
  <c r="F17" i="1"/>
  <c r="F15" i="1" s="1"/>
  <c r="F26" i="1"/>
  <c r="G26" i="1"/>
  <c r="F43" i="1"/>
  <c r="G43" i="1"/>
  <c r="G19" i="1" l="1"/>
  <c r="G35" i="1" s="1"/>
  <c r="F19" i="1"/>
  <c r="F35" i="1" s="1"/>
  <c r="G27" i="1" l="1"/>
  <c r="F27" i="1"/>
  <c r="H43" i="1" l="1"/>
  <c r="I43" i="1" l="1"/>
</calcChain>
</file>

<file path=xl/sharedStrings.xml><?xml version="1.0" encoding="utf-8"?>
<sst xmlns="http://schemas.openxmlformats.org/spreadsheetml/2006/main" count="529" uniqueCount="213">
  <si>
    <t>PRIHODI UKUPNO</t>
  </si>
  <si>
    <t>RASHODI UKUPNO</t>
  </si>
  <si>
    <t>VIŠAK / MANJAK IZ PRETHODNE(IH) GODINE KOJI ĆE SE RASPOREDITI / POKRITI</t>
  </si>
  <si>
    <t>NETO FINANCIRANJE</t>
  </si>
  <si>
    <t>VIŠAK / MANJAK + NETO FINANCIRANJE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</si>
  <si>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</si>
  <si>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</si>
  <si>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</si>
  <si>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</si>
  <si>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</si>
  <si>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</si>
  <si>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</si>
  <si>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</si>
  <si>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</si>
  <si>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</si>
  <si>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</si>
  <si>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</si>
  <si>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</si>
  <si>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</si>
  <si>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</si>
  <si>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</si>
  <si>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</si>
  <si>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</si>
  <si>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</si>
  <si>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</si>
  <si>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</si>
  <si>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</si>
  <si>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</si>
  <si>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</si>
  <si>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</si>
  <si>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od upravnih i administrativnih pristojbi, pristojbi po posebnim propisima i naknada</t>
  </si>
  <si>
    <t>Financijski rashodi</t>
  </si>
  <si>
    <t>Redovni poslovi ustanova osnovnog obrazovanja</t>
  </si>
  <si>
    <t>OSNOVNO OBRAZOVANJE - ZAKONSKI STANDARD</t>
  </si>
  <si>
    <t>Financiranje - ostali rashodi OŠ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</si>
  <si>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</si>
  <si>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</si>
  <si>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</si>
  <si>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</si>
  <si>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</si>
  <si>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</si>
  <si>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</si>
  <si>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</si>
  <si>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</si>
  <si>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</si>
  <si>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</si>
  <si>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</si>
  <si>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</si>
  <si>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</si>
  <si>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</si>
  <si>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</si>
  <si>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</si>
  <si>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</si>
  <si>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</si>
  <si>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</si>
  <si>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</si>
  <si>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Rashodi za dodatna ulaganja na nefinancijskoj imovini</t>
  </si>
  <si>
    <t>DOPUNSKI NASTAVNI I VANNASTAVNI PROGRAM ŠKOLA I OBRAZ. INSTIT.</t>
  </si>
  <si>
    <t>Izvršenje 2023.*</t>
  </si>
  <si>
    <t>Plan 2024.</t>
  </si>
  <si>
    <t>A1. PRIHODI I RASHODI POSLOVANJA  PREMA EKONOMSKOJ KLASIFIKACIJI</t>
  </si>
  <si>
    <t>B. RAČUN FINANCIRANJA</t>
  </si>
  <si>
    <t>B1. RAČUN FINANCIRANJA PREMA EKONOMSKOJ KLASIFIKACIJI</t>
  </si>
  <si>
    <t>B2. RAČUN FINANCIRANJA PREMA IZVORIMA FINANCIRANJA</t>
  </si>
  <si>
    <t>PROMJENA IZNOS</t>
  </si>
  <si>
    <t>PLAN ZA 2025.</t>
  </si>
  <si>
    <t>PROMJENA (%)</t>
  </si>
  <si>
    <t>I. IZMJENA 2025.</t>
  </si>
  <si>
    <t>RASPOLOŽIVA SREDSTVA IZ PRETHODNIH GODINA</t>
  </si>
  <si>
    <t>9 VLASTITI IZVORI</t>
  </si>
  <si>
    <t>SVEUKUPNO RASHODI</t>
  </si>
  <si>
    <t>Program J011017</t>
  </si>
  <si>
    <t>Aktivnost J011017A101701</t>
  </si>
  <si>
    <t>DECENTRALIZACIJA</t>
  </si>
  <si>
    <t>Aktivnost J011017K101701</t>
  </si>
  <si>
    <t>Izgradnja, dogradnja i adaptacija - OŠ</t>
  </si>
  <si>
    <t>Aktivnost J011017T101701</t>
  </si>
  <si>
    <t>Oprema, informatička oprema, nabava pomagala - OŠ</t>
  </si>
  <si>
    <t>Program J011020</t>
  </si>
  <si>
    <t>Aktivnost J011020A102001</t>
  </si>
  <si>
    <t>Dopunski nastavni i vannastavni program škola i obrazovnih institucija</t>
  </si>
  <si>
    <t>Izvor 1.1.</t>
  </si>
  <si>
    <t>OPĆI PRIHODI I PRIMICI</t>
  </si>
  <si>
    <t>Naknade građanima i kućanstvima na temelju osiguranja i druge naknade</t>
  </si>
  <si>
    <t>Aktivnost J011020A102002</t>
  </si>
  <si>
    <t>Izvor 3.1.</t>
  </si>
  <si>
    <t>VLASTITI PRIHODI</t>
  </si>
  <si>
    <t>Izvor 4.3.</t>
  </si>
  <si>
    <t>PRIHODI ZA POSEBNE NAMJENE</t>
  </si>
  <si>
    <t>Izvor 5.2.</t>
  </si>
  <si>
    <t>MINISTARSTVO</t>
  </si>
  <si>
    <t>Rashodi za donacije, kazne, naknade šteta i kapitalne pomoći</t>
  </si>
  <si>
    <t>Izvor 5.8.</t>
  </si>
  <si>
    <t>HZZZ</t>
  </si>
  <si>
    <t>DONACIJE</t>
  </si>
  <si>
    <t>Izvor 7.1.</t>
  </si>
  <si>
    <t>PRIH. OD PRODAJE NEFINANCIJE IMOVINE I NAKN. S NASLOVA OSIG.</t>
  </si>
  <si>
    <t>Aktivnost J011020A102010</t>
  </si>
  <si>
    <t>Županija - prijatelj djece</t>
  </si>
  <si>
    <t>Aktivnost J011020T102001</t>
  </si>
  <si>
    <t>Dopunska sredstva za materijalne rashode i opremu škola</t>
  </si>
  <si>
    <t>Aktivnost J011020T102007</t>
  </si>
  <si>
    <t>Baltazar 8</t>
  </si>
  <si>
    <t>Aktivnost J011020T102009</t>
  </si>
  <si>
    <t>MIMO projekta-Baltazar 8</t>
  </si>
  <si>
    <t>Program J011022</t>
  </si>
  <si>
    <t>NPOO-PREDFINANCIRANJE</t>
  </si>
  <si>
    <t>Aktivnost J011022K102201</t>
  </si>
  <si>
    <t>NPOO-predfinanciranje-PK</t>
  </si>
  <si>
    <t>IZVRŠENJE 2024.</t>
  </si>
  <si>
    <t>1 FINANCIJSKA IMOVINA</t>
  </si>
  <si>
    <t>Pozicija</t>
  </si>
  <si>
    <t>SVEUKUPNO PRIHODI</t>
  </si>
  <si>
    <t xml:space="preserve"> 6</t>
  </si>
  <si>
    <t xml:space="preserve"> 63</t>
  </si>
  <si>
    <t xml:space="preserve"> 64</t>
  </si>
  <si>
    <t>Prihodi od imovine</t>
  </si>
  <si>
    <t xml:space="preserve"> 65</t>
  </si>
  <si>
    <t xml:space="preserve"> 66</t>
  </si>
  <si>
    <t>Prihodi od prodaje proizvoda i robe te pruženih usluga, prihodi od donacija te povrati po protestira</t>
  </si>
  <si>
    <t xml:space="preserve"> 67</t>
  </si>
  <si>
    <t xml:space="preserve"> 7</t>
  </si>
  <si>
    <t xml:space="preserve"> 72</t>
  </si>
  <si>
    <t xml:space="preserve"> 3</t>
  </si>
  <si>
    <t xml:space="preserve"> 31</t>
  </si>
  <si>
    <t xml:space="preserve"> 32</t>
  </si>
  <si>
    <t xml:space="preserve"> 34</t>
  </si>
  <si>
    <t xml:space="preserve"> 37</t>
  </si>
  <si>
    <t xml:space="preserve"> 38</t>
  </si>
  <si>
    <t xml:space="preserve"> 4</t>
  </si>
  <si>
    <t xml:space="preserve"> 42</t>
  </si>
  <si>
    <t xml:space="preserve"> 45</t>
  </si>
  <si>
    <t>Izvor 1.</t>
  </si>
  <si>
    <t>Izvor 3.</t>
  </si>
  <si>
    <t>Izvor 4.</t>
  </si>
  <si>
    <t>Izvor 5.</t>
  </si>
  <si>
    <t>POMOĆI</t>
  </si>
  <si>
    <t>Izvor 5.0.</t>
  </si>
  <si>
    <t>POMOĆI IZ DRŽAVNOG PRORAČUNA</t>
  </si>
  <si>
    <t>Izvor 5.6.</t>
  </si>
  <si>
    <t>HZZO</t>
  </si>
  <si>
    <t>Izvor 6.</t>
  </si>
  <si>
    <t>REFUNDACIJE</t>
  </si>
  <si>
    <t>Izvor 6.1.</t>
  </si>
  <si>
    <t>Izvor 7.</t>
  </si>
  <si>
    <t>Izvor 3.1.9</t>
  </si>
  <si>
    <t>Izvor 4.3.9</t>
  </si>
  <si>
    <t>Izvor 5.2.49</t>
  </si>
  <si>
    <t>Izvor 6.1.9</t>
  </si>
  <si>
    <t>Izvor 5.8.1119</t>
  </si>
  <si>
    <t>Izvor 5.6.111</t>
  </si>
  <si>
    <t>Izvor 5.0.12</t>
  </si>
  <si>
    <t>Izvor 5.0.119</t>
  </si>
  <si>
    <t>POMOĆI IZ DRŽAVNOG PRORAČUNA KROZ OPĆE PRIHODE I PRIMITKE PK</t>
  </si>
  <si>
    <t>JEDINICE LOKALNE SAMOUPRAVE PK</t>
  </si>
  <si>
    <t>Usluge obrazovanja koje nisu drugdje svrstane</t>
  </si>
  <si>
    <t>Funkcijska 098</t>
  </si>
  <si>
    <t>Dodatne usluge u obrazovanju</t>
  </si>
  <si>
    <t>Funkcijska 096</t>
  </si>
  <si>
    <t>Predškolsko i osnovno obrazovanje</t>
  </si>
  <si>
    <t>Funkcijska 091</t>
  </si>
  <si>
    <t>Obrazovanje</t>
  </si>
  <si>
    <t>Funkcijska 09</t>
  </si>
  <si>
    <t>RASHODI PREMA FUNKCIJSKOJ KLASIFIKACIJI</t>
  </si>
  <si>
    <t xml:space="preserve">A.) RAČUN PRIHODA I RASHODA </t>
  </si>
  <si>
    <t>Aktivnost J011020K102001</t>
  </si>
  <si>
    <t>Dopunska sredstva za izgradnju, dogradnju i adaptaciju škola</t>
  </si>
  <si>
    <t>2. POSEBNI DIO</t>
  </si>
  <si>
    <t>Izvor 5.0.3</t>
  </si>
  <si>
    <t>Glava 02</t>
  </si>
  <si>
    <t>Korisnik K023</t>
  </si>
  <si>
    <t>OŠ Petrovsko</t>
  </si>
  <si>
    <t>USTANOVE U OBRAZOVANJU</t>
  </si>
  <si>
    <t xml:space="preserve">1. IZMJENA FINANCIJSKOG PLANA OSNOVNE ŠKOLE ANTUNA MIHANOVIĆA PETROVSKO </t>
  </si>
  <si>
    <t>ZA 2026. GODINU</t>
  </si>
  <si>
    <t>PROMJENA - IZNOS</t>
  </si>
  <si>
    <t>PROMJENA - POSOTAK</t>
  </si>
  <si>
    <t>PRORAČUN ZA 2026.</t>
  </si>
  <si>
    <t>1. IZMJENA PRORAČUNA ZA 2026.</t>
  </si>
  <si>
    <t>VLASTITI PRIHODI PK</t>
  </si>
  <si>
    <t>PRIHODI ZA POSEBNE NAMJENE PK</t>
  </si>
  <si>
    <t>POMOĆI IZ DRŽ. PRORAČUNA KROZ NACIONALNO SUFIN. EU PROJEKATA</t>
  </si>
  <si>
    <t>Izvor 5.2.39</t>
  </si>
  <si>
    <t>HZZZ PK</t>
  </si>
  <si>
    <t>EUROPSKI SOCIJALNI FOND PLUS-PREDFINANCIRANJE IZ IZVORA 1.1.</t>
  </si>
  <si>
    <t>Izvor 5.8.111</t>
  </si>
  <si>
    <t>MEH.ZA OPOR.I OTPOR.-BESP.SRED.-PREDFIN.IZ IZVORA 1.1.</t>
  </si>
  <si>
    <t>MEH.ZA OPOR.I OTPOR.-BESP.SRED.-PREDFIN.IZ IZVORA 1.1. PK</t>
  </si>
  <si>
    <t>DONACIJE PK</t>
  </si>
  <si>
    <t>Izvor 7.1.9</t>
  </si>
  <si>
    <t>PRIHODI OD PRODAJE ILI ZAMJENE NEFINANCIJE IMOVINE I NAKNADE</t>
  </si>
  <si>
    <t>A2. PRIHODI I RASHODI POSLOVANJA PREMA IZVORIMA FINANCIRANJA</t>
  </si>
  <si>
    <t xml:space="preserve">ZA 2026. GODINU </t>
  </si>
  <si>
    <t>3</t>
  </si>
  <si>
    <t>32</t>
  </si>
  <si>
    <t>34</t>
  </si>
  <si>
    <t>4</t>
  </si>
  <si>
    <t>42</t>
  </si>
  <si>
    <t>45</t>
  </si>
  <si>
    <t>31</t>
  </si>
  <si>
    <t>37</t>
  </si>
  <si>
    <t>38</t>
  </si>
  <si>
    <t>Aktivnost J011020A102012</t>
  </si>
  <si>
    <t>Pomoćnici u nastavi-sufinanciranje JLS/KZŽ MIMO-PK</t>
  </si>
  <si>
    <t xml:space="preserve">
PROMJENA - POSOTAK</t>
  </si>
  <si>
    <t>PRORAČUN 2026.</t>
  </si>
  <si>
    <t>Razdjel 006</t>
  </si>
  <si>
    <t>UO ZA OBRAZOVANJE. KULTURU, ŠPORT I TEHNIČKU KULTURU</t>
  </si>
  <si>
    <t>Naknade troškova zaposlenimaRashodi za materijal i energiju</t>
  </si>
  <si>
    <t>JEDINICE LOKALNE SAMOUPRAVE</t>
  </si>
  <si>
    <t>EUROPSKI SOCIJALNI FOND PLUS - PREDFINANC. IZ 1.1.</t>
  </si>
  <si>
    <t>KLASA  :400-02/26-01/01</t>
  </si>
  <si>
    <t>URBROJ:  2140-76/03-26-01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</si>
</sst>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0" fillId="0" borderId="3" xfId="0" applyBorder="1"/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/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2" borderId="1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9" fillId="0" borderId="5" xfId="0" applyFont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right"/>
    </xf>
    <xf numFmtId="0" fontId="15" fillId="0" borderId="0" xfId="0" applyFont="1"/>
    <xf numFmtId="2" fontId="15" fillId="0" borderId="0" xfId="0" applyNumberFormat="1" applyFont="1"/>
    <xf numFmtId="2" fontId="8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" fontId="10" fillId="5" borderId="3" xfId="0" applyNumberFormat="1" applyFont="1" applyFill="1" applyBorder="1" applyAlignment="1">
      <alignment horizontal="right" vertical="center" wrapText="1"/>
    </xf>
    <xf numFmtId="2" fontId="6" fillId="5" borderId="3" xfId="0" applyNumberFormat="1" applyFont="1" applyFill="1" applyBorder="1" applyAlignment="1">
      <alignment horizontal="right" vertical="center"/>
    </xf>
    <xf numFmtId="2" fontId="10" fillId="5" borderId="3" xfId="0" applyNumberFormat="1" applyFont="1" applyFill="1" applyBorder="1" applyAlignment="1">
      <alignment horizontal="right" vertical="center"/>
    </xf>
    <xf numFmtId="2" fontId="9" fillId="2" borderId="3" xfId="0" quotePrefix="1" applyNumberFormat="1" applyFont="1" applyFill="1" applyBorder="1" applyAlignment="1">
      <alignment horizontal="right" vertical="center" wrapText="1"/>
    </xf>
    <xf numFmtId="2" fontId="14" fillId="2" borderId="3" xfId="0" applyNumberFormat="1" applyFont="1" applyFill="1" applyBorder="1" applyAlignment="1">
      <alignment horizontal="right" vertical="center"/>
    </xf>
    <xf numFmtId="2" fontId="9" fillId="2" borderId="3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right" vertical="center"/>
    </xf>
    <xf numFmtId="4" fontId="0" fillId="2" borderId="3" xfId="0" applyNumberFormat="1" applyFill="1" applyBorder="1"/>
    <xf numFmtId="4" fontId="10" fillId="4" borderId="3" xfId="0" quotePrefix="1" applyNumberFormat="1" applyFont="1" applyFill="1" applyBorder="1" applyAlignment="1">
      <alignment horizontal="right"/>
    </xf>
    <xf numFmtId="4" fontId="10" fillId="2" borderId="3" xfId="0" quotePrefix="1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4" fontId="1" fillId="3" borderId="3" xfId="0" applyNumberFormat="1" applyFont="1" applyFill="1" applyBorder="1"/>
    <xf numFmtId="0" fontId="6" fillId="0" borderId="5" xfId="0" quotePrefix="1" applyFont="1" applyBorder="1" applyAlignment="1">
      <alignment horizontal="left" wrapText="1"/>
    </xf>
    <xf numFmtId="0" fontId="6" fillId="0" borderId="5" xfId="0" quotePrefix="1" applyFont="1" applyBorder="1" applyAlignment="1">
      <alignment horizontal="center" wrapText="1"/>
    </xf>
    <xf numFmtId="0" fontId="6" fillId="0" borderId="5" xfId="0" quotePrefix="1" applyFont="1" applyBorder="1" applyAlignment="1">
      <alignment horizontal="left"/>
    </xf>
    <xf numFmtId="0" fontId="21" fillId="7" borderId="3" xfId="0" applyFont="1" applyFill="1" applyBorder="1" applyAlignment="1" applyProtection="1">
      <alignment vertical="top" wrapText="1" readingOrder="1"/>
      <protection locked="0"/>
    </xf>
    <xf numFmtId="164" fontId="21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1" borderId="3" xfId="0" applyFont="1" applyFill="1" applyBorder="1" applyAlignment="1" applyProtection="1">
      <alignment horizontal="center" vertical="center" wrapText="1" readingOrder="1"/>
      <protection locked="0"/>
    </xf>
    <xf numFmtId="0" fontId="21" fillId="10" borderId="3" xfId="0" applyFont="1" applyFill="1" applyBorder="1" applyAlignment="1" applyProtection="1">
      <alignment vertical="top" wrapText="1" readingOrder="1"/>
      <protection locked="0"/>
    </xf>
    <xf numFmtId="0" fontId="21" fillId="8" borderId="3" xfId="0" applyFont="1" applyFill="1" applyBorder="1" applyAlignment="1" applyProtection="1">
      <alignment vertical="top" wrapText="1" readingOrder="1"/>
      <protection locked="0"/>
    </xf>
    <xf numFmtId="164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0" borderId="0" xfId="1"/>
    <xf numFmtId="0" fontId="2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8" fillId="0" borderId="0" xfId="1" applyNumberFormat="1" applyAlignment="1">
      <alignment vertical="center" wrapText="1"/>
    </xf>
    <xf numFmtId="0" fontId="23" fillId="0" borderId="0" xfId="1" applyFont="1" applyAlignment="1" applyProtection="1">
      <alignment horizontal="center" vertical="top" wrapText="1" readingOrder="1"/>
      <protection locked="0"/>
    </xf>
    <xf numFmtId="0" fontId="23" fillId="0" borderId="0" xfId="1" applyFont="1" applyAlignment="1" applyProtection="1">
      <alignment horizontal="right" vertical="top" wrapText="1" readingOrder="1"/>
      <protection locked="0"/>
    </xf>
    <xf numFmtId="0" fontId="24" fillId="7" borderId="3" xfId="1" applyFont="1" applyFill="1" applyBorder="1" applyAlignment="1" applyProtection="1">
      <alignment vertical="top" wrapText="1" readingOrder="1"/>
      <protection locked="0"/>
    </xf>
    <xf numFmtId="0" fontId="17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7" fillId="0" borderId="0" xfId="1" applyFont="1"/>
    <xf numFmtId="0" fontId="5" fillId="0" borderId="0" xfId="1" applyFont="1" applyAlignment="1" applyProtection="1">
      <alignment vertical="top" wrapText="1" readingOrder="1"/>
      <protection locked="0"/>
    </xf>
    <xf numFmtId="0" fontId="24" fillId="10" borderId="3" xfId="1" applyFont="1" applyFill="1" applyBorder="1" applyAlignment="1" applyProtection="1">
      <alignment horizontal="center" vertical="top" wrapText="1" readingOrder="1"/>
      <protection locked="0"/>
    </xf>
    <xf numFmtId="0" fontId="10" fillId="10" borderId="3" xfId="1" applyFont="1" applyFill="1" applyBorder="1" applyAlignment="1" applyProtection="1">
      <alignment horizontal="center" vertical="center" wrapText="1" readingOrder="1"/>
      <protection locked="0"/>
    </xf>
    <xf numFmtId="164" fontId="22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164" fontId="21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4" fontId="8" fillId="0" borderId="0" xfId="1" applyNumberFormat="1"/>
    <xf numFmtId="0" fontId="8" fillId="2" borderId="3" xfId="1" applyFill="1" applyBorder="1"/>
    <xf numFmtId="4" fontId="1" fillId="2" borderId="3" xfId="0" applyNumberFormat="1" applyFont="1" applyFill="1" applyBorder="1"/>
    <xf numFmtId="10" fontId="1" fillId="3" borderId="3" xfId="0" applyNumberFormat="1" applyFont="1" applyFill="1" applyBorder="1"/>
    <xf numFmtId="10" fontId="1" fillId="2" borderId="3" xfId="0" applyNumberFormat="1" applyFont="1" applyFill="1" applyBorder="1"/>
    <xf numFmtId="0" fontId="8" fillId="2" borderId="3" xfId="1" applyFill="1" applyBorder="1" applyAlignment="1" applyProtection="1">
      <alignment vertical="top" wrapText="1"/>
      <protection locked="0"/>
    </xf>
    <xf numFmtId="0" fontId="10" fillId="17" borderId="3" xfId="1" applyFont="1" applyFill="1" applyBorder="1" applyAlignment="1" applyProtection="1">
      <alignment vertical="top" wrapText="1" readingOrder="1"/>
      <protection locked="0"/>
    </xf>
    <xf numFmtId="0" fontId="8" fillId="2" borderId="0" xfId="1" applyFill="1"/>
    <xf numFmtId="0" fontId="10" fillId="5" borderId="3" xfId="0" applyFont="1" applyFill="1" applyBorder="1" applyAlignment="1">
      <alignment horizontal="center" vertical="center" wrapText="1"/>
    </xf>
    <xf numFmtId="10" fontId="22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10" fontId="21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10" fillId="19" borderId="3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28" fillId="7" borderId="3" xfId="1" applyFont="1" applyFill="1" applyBorder="1" applyAlignment="1" applyProtection="1">
      <alignment vertical="top" wrapText="1" readingOrder="1"/>
      <protection locked="0"/>
    </xf>
    <xf numFmtId="0" fontId="27" fillId="7" borderId="3" xfId="1" applyFont="1" applyFill="1" applyBorder="1" applyAlignment="1" applyProtection="1">
      <alignment vertical="top" wrapText="1" readingOrder="1"/>
      <protection locked="0"/>
    </xf>
    <xf numFmtId="0" fontId="10" fillId="7" borderId="3" xfId="1" applyFont="1" applyFill="1" applyBorder="1" applyAlignment="1" applyProtection="1">
      <alignment vertical="top" wrapText="1" readingOrder="1"/>
      <protection locked="0"/>
    </xf>
    <xf numFmtId="0" fontId="10" fillId="15" borderId="3" xfId="1" applyFont="1" applyFill="1" applyBorder="1" applyAlignment="1" applyProtection="1">
      <alignment vertical="top" wrapText="1" readingOrder="1"/>
      <protection locked="0"/>
    </xf>
    <xf numFmtId="0" fontId="10" fillId="16" borderId="1" xfId="1" applyFont="1" applyFill="1" applyBorder="1" applyAlignment="1">
      <alignment horizontal="left"/>
    </xf>
    <xf numFmtId="0" fontId="10" fillId="16" borderId="2" xfId="1" applyFont="1" applyFill="1" applyBorder="1" applyAlignment="1">
      <alignment horizontal="left"/>
    </xf>
    <xf numFmtId="0" fontId="10" fillId="16" borderId="4" xfId="1" applyFont="1" applyFill="1" applyBorder="1" applyAlignment="1">
      <alignment horizontal="left"/>
    </xf>
    <xf numFmtId="0" fontId="10" fillId="2" borderId="1" xfId="1" applyFont="1" applyFill="1" applyBorder="1" applyAlignment="1">
      <alignment horizontal="left"/>
    </xf>
    <xf numFmtId="0" fontId="10" fillId="2" borderId="2" xfId="1" applyFont="1" applyFill="1" applyBorder="1" applyAlignment="1">
      <alignment horizontal="left"/>
    </xf>
    <xf numFmtId="0" fontId="10" fillId="2" borderId="4" xfId="1" applyFont="1" applyFill="1" applyBorder="1" applyAlignment="1">
      <alignment horizontal="left"/>
    </xf>
    <xf numFmtId="0" fontId="8" fillId="14" borderId="3" xfId="1" applyFill="1" applyBorder="1" applyAlignment="1" applyProtection="1">
      <alignment vertical="top" wrapText="1" readingOrder="1"/>
      <protection locked="0"/>
    </xf>
    <xf numFmtId="0" fontId="28" fillId="20" borderId="3" xfId="1" applyFont="1" applyFill="1" applyBorder="1" applyAlignment="1" applyProtection="1">
      <alignment vertical="top" wrapText="1" readingOrder="1"/>
      <protection locked="0"/>
    </xf>
    <xf numFmtId="0" fontId="27" fillId="20" borderId="3" xfId="1" applyFont="1" applyFill="1" applyBorder="1" applyAlignment="1" applyProtection="1">
      <alignment vertical="top" wrapText="1" readingOrder="1"/>
      <protection locked="0"/>
    </xf>
    <xf numFmtId="0" fontId="28" fillId="7" borderId="3" xfId="1" applyFont="1" applyFill="1" applyBorder="1" applyAlignment="1" applyProtection="1">
      <alignment horizontal="left" vertical="top" wrapText="1" readingOrder="1"/>
      <protection locked="0"/>
    </xf>
    <xf numFmtId="0" fontId="8" fillId="12" borderId="3" xfId="1" applyFill="1" applyBorder="1" applyAlignment="1" applyProtection="1">
      <alignment vertical="top" wrapText="1" readingOrder="1"/>
      <protection locked="0"/>
    </xf>
    <xf numFmtId="0" fontId="25" fillId="8" borderId="3" xfId="1" applyFont="1" applyFill="1" applyBorder="1" applyAlignment="1" applyProtection="1">
      <alignment horizontal="center" vertical="center" wrapText="1" readingOrder="1"/>
      <protection locked="0"/>
    </xf>
    <xf numFmtId="0" fontId="10" fillId="9" borderId="3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left" vertical="center"/>
    </xf>
    <xf numFmtId="0" fontId="10" fillId="16" borderId="3" xfId="0" applyFont="1" applyFill="1" applyBorder="1" applyAlignment="1">
      <alignment vertical="center" wrapText="1"/>
    </xf>
    <xf numFmtId="2" fontId="10" fillId="16" borderId="3" xfId="0" applyNumberFormat="1" applyFont="1" applyFill="1" applyBorder="1" applyAlignment="1">
      <alignment horizontal="right" vertical="center" wrapText="1"/>
    </xf>
    <xf numFmtId="2" fontId="6" fillId="16" borderId="3" xfId="0" applyNumberFormat="1" applyFont="1" applyFill="1" applyBorder="1" applyAlignment="1">
      <alignment horizontal="right" vertical="center"/>
    </xf>
    <xf numFmtId="2" fontId="10" fillId="16" borderId="3" xfId="0" applyNumberFormat="1" applyFont="1" applyFill="1" applyBorder="1" applyAlignment="1">
      <alignment horizontal="right" vertical="center"/>
    </xf>
    <xf numFmtId="0" fontId="10" fillId="16" borderId="3" xfId="0" applyFont="1" applyFill="1" applyBorder="1" applyAlignment="1">
      <alignment horizontal="left" vertical="center" wrapText="1"/>
    </xf>
    <xf numFmtId="164" fontId="28" fillId="7" borderId="3" xfId="1" applyNumberFormat="1" applyFont="1" applyFill="1" applyBorder="1" applyAlignment="1" applyProtection="1">
      <alignment vertical="top" wrapText="1" readingOrder="1"/>
      <protection locked="0"/>
    </xf>
    <xf numFmtId="0" fontId="28" fillId="2" borderId="3" xfId="1" applyFont="1" applyFill="1" applyBorder="1"/>
    <xf numFmtId="164" fontId="10" fillId="7" borderId="3" xfId="1" applyNumberFormat="1" applyFont="1" applyFill="1" applyBorder="1" applyAlignment="1" applyProtection="1">
      <alignment vertical="top" wrapText="1" readingOrder="1"/>
      <protection locked="0"/>
    </xf>
    <xf numFmtId="0" fontId="10" fillId="2" borderId="3" xfId="1" applyFont="1" applyFill="1" applyBorder="1"/>
    <xf numFmtId="10" fontId="10" fillId="7" borderId="3" xfId="1" applyNumberFormat="1" applyFont="1" applyFill="1" applyBorder="1" applyAlignment="1" applyProtection="1">
      <alignment vertical="top" wrapText="1" readingOrder="1"/>
      <protection locked="0"/>
    </xf>
    <xf numFmtId="10" fontId="10" fillId="2" borderId="3" xfId="1" applyNumberFormat="1" applyFont="1" applyFill="1" applyBorder="1"/>
    <xf numFmtId="0" fontId="27" fillId="7" borderId="3" xfId="1" applyFont="1" applyFill="1" applyBorder="1" applyAlignment="1" applyProtection="1">
      <alignment vertical="top" wrapText="1" readingOrder="1"/>
      <protection locked="0"/>
    </xf>
    <xf numFmtId="0" fontId="27" fillId="2" borderId="3" xfId="1" applyFont="1" applyFill="1" applyBorder="1"/>
    <xf numFmtId="164" fontId="27" fillId="7" borderId="3" xfId="1" applyNumberFormat="1" applyFont="1" applyFill="1" applyBorder="1" applyAlignment="1" applyProtection="1">
      <alignment vertical="top" wrapText="1" readingOrder="1"/>
      <protection locked="0"/>
    </xf>
    <xf numFmtId="164" fontId="8" fillId="7" borderId="3" xfId="1" applyNumberFormat="1" applyFill="1" applyBorder="1" applyAlignment="1" applyProtection="1">
      <alignment vertical="top" wrapText="1" readingOrder="1"/>
      <protection locked="0"/>
    </xf>
    <xf numFmtId="0" fontId="8" fillId="2" borderId="3" xfId="1" applyFill="1" applyBorder="1"/>
    <xf numFmtId="10" fontId="8" fillId="7" borderId="3" xfId="1" applyNumberFormat="1" applyFill="1" applyBorder="1" applyAlignment="1" applyProtection="1">
      <alignment vertical="top" wrapText="1" readingOrder="1"/>
      <protection locked="0"/>
    </xf>
    <xf numFmtId="10" fontId="8" fillId="2" borderId="3" xfId="1" applyNumberFormat="1" applyFill="1" applyBorder="1"/>
    <xf numFmtId="0" fontId="28" fillId="7" borderId="3" xfId="1" applyFont="1" applyFill="1" applyBorder="1" applyAlignment="1" applyProtection="1">
      <alignment vertical="top" wrapText="1" readingOrder="1"/>
      <protection locked="0"/>
    </xf>
    <xf numFmtId="0" fontId="10" fillId="16" borderId="1" xfId="1" applyFont="1" applyFill="1" applyBorder="1" applyAlignment="1">
      <alignment horizontal="left"/>
    </xf>
    <xf numFmtId="0" fontId="10" fillId="16" borderId="2" xfId="1" applyFont="1" applyFill="1" applyBorder="1" applyAlignment="1">
      <alignment horizontal="left"/>
    </xf>
    <xf numFmtId="0" fontId="10" fillId="16" borderId="4" xfId="1" applyFont="1" applyFill="1" applyBorder="1" applyAlignment="1">
      <alignment horizontal="left"/>
    </xf>
    <xf numFmtId="164" fontId="10" fillId="15" borderId="3" xfId="1" applyNumberFormat="1" applyFont="1" applyFill="1" applyBorder="1" applyAlignment="1" applyProtection="1">
      <alignment vertical="top" wrapText="1" readingOrder="1"/>
      <protection locked="0"/>
    </xf>
    <xf numFmtId="0" fontId="10" fillId="16" borderId="3" xfId="1" applyFont="1" applyFill="1" applyBorder="1"/>
    <xf numFmtId="10" fontId="10" fillId="15" borderId="3" xfId="1" applyNumberFormat="1" applyFont="1" applyFill="1" applyBorder="1" applyAlignment="1" applyProtection="1">
      <alignment vertical="top" wrapText="1" readingOrder="1"/>
      <protection locked="0"/>
    </xf>
    <xf numFmtId="10" fontId="10" fillId="16" borderId="3" xfId="1" applyNumberFormat="1" applyFont="1" applyFill="1" applyBorder="1"/>
    <xf numFmtId="0" fontId="17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8" fillId="20" borderId="3" xfId="1" applyFont="1" applyFill="1" applyBorder="1" applyAlignment="1" applyProtection="1">
      <alignment vertical="top" wrapText="1" readingOrder="1"/>
      <protection locked="0"/>
    </xf>
    <xf numFmtId="0" fontId="28" fillId="19" borderId="3" xfId="1" applyFont="1" applyFill="1" applyBorder="1"/>
    <xf numFmtId="164" fontId="28" fillId="20" borderId="3" xfId="1" applyNumberFormat="1" applyFont="1" applyFill="1" applyBorder="1" applyAlignment="1" applyProtection="1">
      <alignment vertical="top" wrapText="1" readingOrder="1"/>
      <protection locked="0"/>
    </xf>
    <xf numFmtId="164" fontId="8" fillId="21" borderId="3" xfId="1" applyNumberFormat="1" applyFill="1" applyBorder="1" applyAlignment="1" applyProtection="1">
      <alignment vertical="top" wrapText="1" readingOrder="1"/>
      <protection locked="0"/>
    </xf>
    <xf numFmtId="0" fontId="8" fillId="22" borderId="3" xfId="1" applyFill="1" applyBorder="1"/>
    <xf numFmtId="10" fontId="8" fillId="21" borderId="3" xfId="1" applyNumberFormat="1" applyFill="1" applyBorder="1" applyAlignment="1" applyProtection="1">
      <alignment vertical="top" wrapText="1" readingOrder="1"/>
      <protection locked="0"/>
    </xf>
    <xf numFmtId="10" fontId="8" fillId="22" borderId="3" xfId="1" applyNumberFormat="1" applyFill="1" applyBorder="1"/>
    <xf numFmtId="0" fontId="8" fillId="12" borderId="3" xfId="1" applyFill="1" applyBorder="1" applyAlignment="1" applyProtection="1">
      <alignment vertical="top" wrapText="1" readingOrder="1"/>
      <protection locked="0"/>
    </xf>
    <xf numFmtId="0" fontId="8" fillId="13" borderId="3" xfId="1" applyFill="1" applyBorder="1"/>
    <xf numFmtId="164" fontId="8" fillId="12" borderId="3" xfId="1" applyNumberFormat="1" applyFill="1" applyBorder="1" applyAlignment="1" applyProtection="1">
      <alignment vertical="top" wrapText="1" readingOrder="1"/>
      <protection locked="0"/>
    </xf>
    <xf numFmtId="10" fontId="8" fillId="12" borderId="3" xfId="1" applyNumberFormat="1" applyFill="1" applyBorder="1" applyAlignment="1" applyProtection="1">
      <alignment vertical="top" wrapText="1" readingOrder="1"/>
      <protection locked="0"/>
    </xf>
    <xf numFmtId="10" fontId="8" fillId="13" borderId="3" xfId="1" applyNumberFormat="1" applyFill="1" applyBorder="1"/>
    <xf numFmtId="164" fontId="28" fillId="7" borderId="1" xfId="1" applyNumberFormat="1" applyFont="1" applyFill="1" applyBorder="1" applyAlignment="1" applyProtection="1">
      <alignment vertical="top" wrapText="1" readingOrder="1"/>
      <protection locked="0"/>
    </xf>
    <xf numFmtId="164" fontId="28" fillId="7" borderId="4" xfId="1" applyNumberFormat="1" applyFont="1" applyFill="1" applyBorder="1" applyAlignment="1" applyProtection="1">
      <alignment vertical="top" wrapText="1" readingOrder="1"/>
      <protection locked="0"/>
    </xf>
    <xf numFmtId="0" fontId="27" fillId="20" borderId="3" xfId="1" applyFont="1" applyFill="1" applyBorder="1" applyAlignment="1" applyProtection="1">
      <alignment vertical="top" wrapText="1" readingOrder="1"/>
      <protection locked="0"/>
    </xf>
    <xf numFmtId="0" fontId="27" fillId="19" borderId="3" xfId="1" applyFont="1" applyFill="1" applyBorder="1"/>
    <xf numFmtId="164" fontId="27" fillId="20" borderId="3" xfId="1" applyNumberFormat="1" applyFont="1" applyFill="1" applyBorder="1" applyAlignment="1" applyProtection="1">
      <alignment vertical="top" wrapText="1" readingOrder="1"/>
      <protection locked="0"/>
    </xf>
    <xf numFmtId="164" fontId="10" fillId="20" borderId="3" xfId="1" applyNumberFormat="1" applyFont="1" applyFill="1" applyBorder="1" applyAlignment="1" applyProtection="1">
      <alignment vertical="top" wrapText="1" readingOrder="1"/>
      <protection locked="0"/>
    </xf>
    <xf numFmtId="0" fontId="10" fillId="19" borderId="3" xfId="1" applyFont="1" applyFill="1" applyBorder="1"/>
    <xf numFmtId="10" fontId="10" fillId="20" borderId="3" xfId="1" applyNumberFormat="1" applyFont="1" applyFill="1" applyBorder="1" applyAlignment="1" applyProtection="1">
      <alignment vertical="top" wrapText="1" readingOrder="1"/>
      <protection locked="0"/>
    </xf>
    <xf numFmtId="10" fontId="10" fillId="19" borderId="3" xfId="1" applyNumberFormat="1" applyFont="1" applyFill="1" applyBorder="1"/>
    <xf numFmtId="164" fontId="10" fillId="11" borderId="3" xfId="1" applyNumberFormat="1" applyFont="1" applyFill="1" applyBorder="1" applyAlignment="1" applyProtection="1">
      <alignment vertical="top" wrapText="1" readingOrder="1"/>
      <protection locked="0"/>
    </xf>
    <xf numFmtId="0" fontId="10" fillId="4" borderId="3" xfId="1" applyFont="1" applyFill="1" applyBorder="1"/>
    <xf numFmtId="10" fontId="10" fillId="11" borderId="3" xfId="1" applyNumberFormat="1" applyFont="1" applyFill="1" applyBorder="1" applyAlignment="1" applyProtection="1">
      <alignment vertical="top" wrapText="1" readingOrder="1"/>
      <protection locked="0"/>
    </xf>
    <xf numFmtId="10" fontId="10" fillId="4" borderId="3" xfId="1" applyNumberFormat="1" applyFont="1" applyFill="1" applyBorder="1"/>
    <xf numFmtId="0" fontId="8" fillId="14" borderId="3" xfId="1" applyFill="1" applyBorder="1" applyAlignment="1" applyProtection="1">
      <alignment vertical="top" wrapText="1" readingOrder="1"/>
      <protection locked="0"/>
    </xf>
    <xf numFmtId="0" fontId="8" fillId="6" borderId="3" xfId="1" applyFill="1" applyBorder="1"/>
    <xf numFmtId="164" fontId="8" fillId="14" borderId="3" xfId="1" applyNumberFormat="1" applyFill="1" applyBorder="1" applyAlignment="1" applyProtection="1">
      <alignment vertical="top" wrapText="1" readingOrder="1"/>
      <protection locked="0"/>
    </xf>
    <xf numFmtId="10" fontId="8" fillId="14" borderId="3" xfId="1" applyNumberFormat="1" applyFill="1" applyBorder="1" applyAlignment="1" applyProtection="1">
      <alignment vertical="top" wrapText="1" readingOrder="1"/>
      <protection locked="0"/>
    </xf>
    <xf numFmtId="10" fontId="8" fillId="6" borderId="3" xfId="1" applyNumberFormat="1" applyFill="1" applyBorder="1"/>
    <xf numFmtId="164" fontId="8" fillId="11" borderId="3" xfId="1" applyNumberFormat="1" applyFill="1" applyBorder="1" applyAlignment="1" applyProtection="1">
      <alignment vertical="top" wrapText="1" readingOrder="1"/>
      <protection locked="0"/>
    </xf>
    <xf numFmtId="0" fontId="8" fillId="4" borderId="3" xfId="1" applyFill="1" applyBorder="1"/>
    <xf numFmtId="10" fontId="8" fillId="11" borderId="3" xfId="1" applyNumberFormat="1" applyFill="1" applyBorder="1" applyAlignment="1" applyProtection="1">
      <alignment vertical="top" wrapText="1" readingOrder="1"/>
      <protection locked="0"/>
    </xf>
    <xf numFmtId="10" fontId="8" fillId="4" borderId="3" xfId="1" applyNumberFormat="1" applyFill="1" applyBorder="1"/>
    <xf numFmtId="0" fontId="10" fillId="10" borderId="3" xfId="1" applyFont="1" applyFill="1" applyBorder="1" applyAlignment="1" applyProtection="1">
      <alignment horizontal="center" vertical="center" wrapText="1" readingOrder="1"/>
      <protection locked="0"/>
    </xf>
    <xf numFmtId="0" fontId="10" fillId="5" borderId="3" xfId="1" applyFont="1" applyFill="1" applyBorder="1" applyAlignment="1" applyProtection="1">
      <alignment vertical="center" wrapText="1"/>
      <protection locked="0"/>
    </xf>
    <xf numFmtId="0" fontId="6" fillId="5" borderId="3" xfId="0" applyFont="1" applyFill="1" applyBorder="1" applyAlignment="1">
      <alignment horizontal="center" vertical="center" wrapText="1"/>
    </xf>
    <xf numFmtId="0" fontId="10" fillId="17" borderId="3" xfId="1" applyFont="1" applyFill="1" applyBorder="1" applyAlignment="1" applyProtection="1">
      <alignment vertical="top" wrapText="1" readingOrder="1"/>
      <protection locked="0"/>
    </xf>
    <xf numFmtId="0" fontId="10" fillId="18" borderId="3" xfId="1" applyFont="1" applyFill="1" applyBorder="1"/>
    <xf numFmtId="164" fontId="10" fillId="17" borderId="3" xfId="1" applyNumberFormat="1" applyFont="1" applyFill="1" applyBorder="1" applyAlignment="1" applyProtection="1">
      <alignment vertical="top" wrapText="1" readingOrder="1"/>
      <protection locked="0"/>
    </xf>
    <xf numFmtId="10" fontId="10" fillId="17" borderId="3" xfId="1" applyNumberFormat="1" applyFont="1" applyFill="1" applyBorder="1" applyAlignment="1" applyProtection="1">
      <alignment vertical="top" wrapText="1" readingOrder="1"/>
      <protection locked="0"/>
    </xf>
    <xf numFmtId="10" fontId="10" fillId="18" borderId="3" xfId="1" applyNumberFormat="1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11" borderId="3" xfId="0" applyFont="1" applyFill="1" applyBorder="1" applyAlignment="1" applyProtection="1">
      <alignment horizontal="center" vertical="center" wrapText="1" readingOrder="1"/>
      <protection locked="0"/>
    </xf>
    <xf numFmtId="0" fontId="19" fillId="4" borderId="3" xfId="0" applyFont="1" applyFill="1" applyBorder="1" applyAlignment="1" applyProtection="1">
      <alignment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 wrapText="1" readingOrder="1"/>
      <protection locked="0"/>
    </xf>
    <xf numFmtId="0" fontId="10" fillId="11" borderId="4" xfId="0" applyFont="1" applyFill="1" applyBorder="1" applyAlignment="1" applyProtection="1">
      <alignment horizontal="center" vertical="center" wrapText="1" readingOrder="1"/>
      <protection locked="0"/>
    </xf>
    <xf numFmtId="2" fontId="8" fillId="0" borderId="0" xfId="0" applyNumberFormat="1" applyFont="1" applyAlignment="1">
      <alignment horizontal="center" vertical="center" wrapText="1"/>
    </xf>
    <xf numFmtId="0" fontId="22" fillId="10" borderId="3" xfId="0" applyFont="1" applyFill="1" applyBorder="1" applyAlignment="1" applyProtection="1">
      <alignment vertical="top" wrapText="1" readingOrder="1"/>
      <protection locked="0"/>
    </xf>
    <xf numFmtId="0" fontId="19" fillId="5" borderId="3" xfId="0" applyFont="1" applyFill="1" applyBorder="1"/>
    <xf numFmtId="164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10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10" fontId="19" fillId="5" borderId="3" xfId="0" applyNumberFormat="1" applyFont="1" applyFill="1" applyBorder="1"/>
    <xf numFmtId="0" fontId="21" fillId="7" borderId="3" xfId="0" applyFont="1" applyFill="1" applyBorder="1" applyAlignment="1" applyProtection="1">
      <alignment vertical="top" wrapText="1" readingOrder="1"/>
      <protection locked="0"/>
    </xf>
    <xf numFmtId="0" fontId="15" fillId="2" borderId="3" xfId="0" applyFont="1" applyFill="1" applyBorder="1"/>
    <xf numFmtId="164" fontId="21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10" fontId="21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10" fontId="15" fillId="2" borderId="3" xfId="0" applyNumberFormat="1" applyFont="1" applyFill="1" applyBorder="1"/>
    <xf numFmtId="0" fontId="22" fillId="8" borderId="3" xfId="0" applyFont="1" applyFill="1" applyBorder="1" applyAlignment="1" applyProtection="1">
      <alignment vertical="top" wrapText="1" readingOrder="1"/>
      <protection locked="0"/>
    </xf>
    <xf numFmtId="0" fontId="19" fillId="9" borderId="3" xfId="0" applyFont="1" applyFill="1" applyBorder="1"/>
    <xf numFmtId="164" fontId="22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10" fontId="22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10" fontId="19" fillId="9" borderId="3" xfId="0" applyNumberFormat="1" applyFont="1" applyFill="1" applyBorder="1"/>
    <xf numFmtId="164" fontId="21" fillId="7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1" fillId="7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1" fillId="7" borderId="4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4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24" fillId="7" borderId="3" xfId="1" applyFont="1" applyFill="1" applyBorder="1" applyAlignment="1" applyProtection="1">
      <alignment vertical="top" wrapText="1" readingOrder="1"/>
      <protection locked="0"/>
    </xf>
    <xf numFmtId="10" fontId="28" fillId="7" borderId="3" xfId="1" applyNumberFormat="1" applyFont="1" applyFill="1" applyBorder="1" applyAlignment="1" applyProtection="1">
      <alignment vertical="top" wrapText="1" readingOrder="1"/>
      <protection locked="0"/>
    </xf>
    <xf numFmtId="10" fontId="28" fillId="2" borderId="3" xfId="1" applyNumberFormat="1" applyFont="1" applyFill="1" applyBorder="1"/>
    <xf numFmtId="0" fontId="8" fillId="2" borderId="1" xfId="1" applyFill="1" applyBorder="1" applyAlignment="1">
      <alignment horizontal="center"/>
    </xf>
    <xf numFmtId="0" fontId="8" fillId="2" borderId="2" xfId="1" applyFill="1" applyBorder="1" applyAlignment="1">
      <alignment horizontal="center"/>
    </xf>
    <xf numFmtId="0" fontId="8" fillId="2" borderId="4" xfId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10" fillId="10" borderId="3" xfId="1" applyFont="1" applyFill="1" applyBorder="1" applyAlignment="1" applyProtection="1">
      <alignment vertical="top" wrapText="1" readingOrder="1"/>
      <protection locked="0"/>
    </xf>
    <xf numFmtId="0" fontId="10" fillId="5" borderId="3" xfId="1" applyFont="1" applyFill="1" applyBorder="1"/>
    <xf numFmtId="164" fontId="10" fillId="10" borderId="3" xfId="1" applyNumberFormat="1" applyFont="1" applyFill="1" applyBorder="1" applyAlignment="1" applyProtection="1">
      <alignment vertical="top" wrapText="1" readingOrder="1"/>
      <protection locked="0"/>
    </xf>
    <xf numFmtId="10" fontId="10" fillId="10" borderId="3" xfId="1" applyNumberFormat="1" applyFont="1" applyFill="1" applyBorder="1" applyAlignment="1" applyProtection="1">
      <alignment vertical="top" wrapText="1" readingOrder="1"/>
      <protection locked="0"/>
    </xf>
    <xf numFmtId="10" fontId="10" fillId="5" borderId="3" xfId="1" applyNumberFormat="1" applyFont="1" applyFill="1" applyBorder="1"/>
    <xf numFmtId="0" fontId="6" fillId="9" borderId="2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25" fillId="8" borderId="1" xfId="1" applyFont="1" applyFill="1" applyBorder="1" applyAlignment="1" applyProtection="1">
      <alignment horizontal="center" vertical="center" wrapText="1" readingOrder="1"/>
      <protection locked="0"/>
    </xf>
    <xf numFmtId="0" fontId="25" fillId="8" borderId="2" xfId="1" applyFont="1" applyFill="1" applyBorder="1" applyAlignment="1" applyProtection="1">
      <alignment horizontal="center" vertical="center" wrapText="1" readingOrder="1"/>
      <protection locked="0"/>
    </xf>
    <xf numFmtId="0" fontId="25" fillId="8" borderId="4" xfId="1" applyFont="1" applyFill="1" applyBorder="1" applyAlignment="1" applyProtection="1">
      <alignment horizontal="center" vertical="center" wrapText="1" readingOrder="1"/>
      <protection locked="0"/>
    </xf>
    <xf numFmtId="164" fontId="21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21" fillId="2" borderId="3" xfId="1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 applyProtection="1">
      <alignment vertical="top" wrapText="1" readingOrder="1"/>
      <protection locked="0"/>
    </xf>
    <xf numFmtId="0" fontId="23" fillId="0" borderId="0" xfId="1" applyFont="1" applyAlignment="1" applyProtection="1">
      <alignment horizontal="right" vertical="top" wrapText="1" readingOrder="1"/>
      <protection locked="0"/>
    </xf>
    <xf numFmtId="0" fontId="8" fillId="0" borderId="0" xfId="1"/>
    <xf numFmtId="0" fontId="7" fillId="0" borderId="0" xfId="1" applyFont="1" applyAlignment="1">
      <alignment horizontal="center"/>
    </xf>
    <xf numFmtId="0" fontId="26" fillId="8" borderId="3" xfId="1" applyFont="1" applyFill="1" applyBorder="1" applyAlignment="1" applyProtection="1">
      <alignment vertical="top" wrapText="1" readingOrder="1"/>
      <protection locked="0"/>
    </xf>
    <xf numFmtId="0" fontId="10" fillId="9" borderId="3" xfId="1" applyFont="1" applyFill="1" applyBorder="1"/>
    <xf numFmtId="164" fontId="22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22" fillId="9" borderId="3" xfId="1" applyFont="1" applyFill="1" applyBorder="1"/>
  </cellXfs>
  <cellStyles count="2">
    <cellStyle name="Normalno" xfId="0" builtinId="0"/>
    <cellStyle name="Normalno 2" xfId="1" xr:uid="{373E989E-FE48-4B14-88FA-6B62C6588225}"/>
  </cellStyles>
  <dxfs count="0"/>
  <tableStyles count="0" defaultTableStyle="TableStyleMedium2" defaultPivotStyle="PivotStyleLight16"/>
  <colors>
    <mruColors>
      <color rgb="FFECDFF5"/>
      <color rgb="FFE1CCF0"/>
      <color rgb="FFD5B8EA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workbookViewId="0">
      <selection activeCell="J12" sqref="J12"/>
    </sheetView>
  </sheetViews>
  <sheetFormatPr defaultRowHeight="15" x14ac:dyDescent="0.25"/>
  <cols>
    <col min="5" max="5" width="17.28515625" customWidth="1"/>
    <col min="6" max="6" width="17.28515625" hidden="1" customWidth="1"/>
    <col min="7" max="7" width="19" style="19" hidden="1" customWidth="1"/>
    <col min="8" max="8" width="21.42578125" style="19" hidden="1" customWidth="1"/>
    <col min="9" max="9" width="20.28515625" style="50" customWidth="1"/>
    <col min="10" max="11" width="16.7109375" customWidth="1"/>
    <col min="12" max="12" width="19" customWidth="1"/>
    <col min="13" max="13" width="13.28515625" customWidth="1"/>
  </cols>
  <sheetData>
    <row r="1" spans="1:12" ht="18" customHeight="1" x14ac:dyDescent="0.25">
      <c r="A1" s="232" t="s">
        <v>173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18" customHeight="1" x14ac:dyDescent="0.25">
      <c r="A2" s="233" t="s">
        <v>174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18" x14ac:dyDescent="0.25">
      <c r="A3" s="9"/>
      <c r="B3" s="9"/>
      <c r="C3" s="9"/>
      <c r="D3" s="9"/>
      <c r="E3" s="9"/>
      <c r="F3" s="9"/>
      <c r="G3" s="9"/>
      <c r="H3" s="9"/>
      <c r="I3" s="43"/>
    </row>
    <row r="4" spans="1:12" ht="15.75" customHeight="1" x14ac:dyDescent="0.25">
      <c r="A4" s="163" t="s">
        <v>16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18" customHeight="1" x14ac:dyDescent="0.25">
      <c r="A5" s="235" t="s">
        <v>211</v>
      </c>
      <c r="B5" s="235"/>
      <c r="C5" s="235"/>
      <c r="D5" s="235"/>
      <c r="E5" s="235"/>
      <c r="F5" s="9"/>
      <c r="G5" s="9"/>
      <c r="H5" s="9"/>
      <c r="I5" s="46"/>
    </row>
    <row r="6" spans="1:12" ht="16.5" customHeight="1" x14ac:dyDescent="0.25">
      <c r="A6" s="235" t="s">
        <v>212</v>
      </c>
      <c r="B6" s="235"/>
      <c r="C6" s="235"/>
      <c r="D6" s="235"/>
      <c r="E6" s="235"/>
      <c r="F6" s="9"/>
      <c r="G6" s="9"/>
      <c r="I6" s="46"/>
    </row>
    <row r="7" spans="1:12" ht="15.75" customHeight="1" x14ac:dyDescent="0.25">
      <c r="A7" s="163" t="s">
        <v>23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8" x14ac:dyDescent="0.25">
      <c r="A8" s="1"/>
      <c r="B8" s="2"/>
      <c r="C8" s="2"/>
      <c r="D8" s="2"/>
      <c r="E8" s="9"/>
      <c r="F8" s="25"/>
      <c r="G8" s="25"/>
      <c r="H8" s="25"/>
      <c r="I8" s="47"/>
    </row>
    <row r="9" spans="1:12" ht="42" customHeight="1" x14ac:dyDescent="0.25">
      <c r="A9" s="77"/>
      <c r="B9" s="77"/>
      <c r="C9" s="77"/>
      <c r="D9" s="78"/>
      <c r="E9" s="79"/>
      <c r="F9" s="68" t="s">
        <v>58</v>
      </c>
      <c r="G9" s="6" t="s">
        <v>59</v>
      </c>
      <c r="H9" s="6" t="s">
        <v>109</v>
      </c>
      <c r="I9" s="45" t="s">
        <v>177</v>
      </c>
      <c r="J9" s="6" t="s">
        <v>175</v>
      </c>
      <c r="K9" s="6" t="s">
        <v>176</v>
      </c>
      <c r="L9" s="6" t="s">
        <v>178</v>
      </c>
    </row>
    <row r="10" spans="1:12" ht="15.75" customHeight="1" x14ac:dyDescent="0.25">
      <c r="A10" s="227">
        <v>0</v>
      </c>
      <c r="B10" s="228"/>
      <c r="C10" s="228"/>
      <c r="D10" s="228"/>
      <c r="E10" s="229"/>
      <c r="F10" s="6"/>
      <c r="G10" s="6"/>
      <c r="H10" s="6">
        <v>1</v>
      </c>
      <c r="I10" s="45">
        <v>1</v>
      </c>
      <c r="J10" s="6">
        <v>2</v>
      </c>
      <c r="K10" s="6">
        <v>3</v>
      </c>
      <c r="L10" s="6">
        <v>4</v>
      </c>
    </row>
    <row r="11" spans="1:12" x14ac:dyDescent="0.25">
      <c r="A11" s="220" t="s">
        <v>0</v>
      </c>
      <c r="B11" s="209"/>
      <c r="C11" s="209"/>
      <c r="D11" s="209"/>
      <c r="E11" s="226"/>
      <c r="F11" s="37">
        <f>F12+F13</f>
        <v>848917.07</v>
      </c>
      <c r="G11" s="37">
        <f t="shared" ref="G11" si="0">G12+G13</f>
        <v>1031252.02</v>
      </c>
      <c r="H11" s="76">
        <v>1049131.31</v>
      </c>
      <c r="I11" s="48">
        <v>1619675.32</v>
      </c>
      <c r="J11" s="76">
        <f>L11-I11</f>
        <v>193576.99</v>
      </c>
      <c r="K11" s="106">
        <f>J11/I11</f>
        <v>0.11951592248747729</v>
      </c>
      <c r="L11" s="76">
        <v>1813252.31</v>
      </c>
    </row>
    <row r="12" spans="1:12" x14ac:dyDescent="0.25">
      <c r="A12" s="234" t="s">
        <v>44</v>
      </c>
      <c r="B12" s="231"/>
      <c r="C12" s="231"/>
      <c r="D12" s="231"/>
      <c r="E12" s="225"/>
      <c r="F12" s="38">
        <v>848917.07</v>
      </c>
      <c r="G12" s="38">
        <v>1031252.02</v>
      </c>
      <c r="H12" s="20">
        <v>1049131.31</v>
      </c>
      <c r="I12" s="72">
        <v>1616070.32</v>
      </c>
      <c r="J12" s="105">
        <f t="shared" ref="J12:J19" si="1">L12-I12</f>
        <v>190243.42999999993</v>
      </c>
      <c r="K12" s="107">
        <f>J12/I12</f>
        <v>0.11771977224357411</v>
      </c>
      <c r="L12" s="20">
        <v>1806313.75</v>
      </c>
    </row>
    <row r="13" spans="1:12" x14ac:dyDescent="0.25">
      <c r="A13" s="224" t="s">
        <v>45</v>
      </c>
      <c r="B13" s="225"/>
      <c r="C13" s="225"/>
      <c r="D13" s="225"/>
      <c r="E13" s="225"/>
      <c r="F13" s="38">
        <v>0</v>
      </c>
      <c r="G13" s="38">
        <v>0</v>
      </c>
      <c r="H13" s="20">
        <v>0</v>
      </c>
      <c r="I13" s="72">
        <v>0</v>
      </c>
      <c r="J13" s="105">
        <f t="shared" si="1"/>
        <v>0</v>
      </c>
      <c r="K13" s="107">
        <v>0</v>
      </c>
      <c r="L13" s="20">
        <v>0</v>
      </c>
    </row>
    <row r="14" spans="1:12" x14ac:dyDescent="0.25">
      <c r="A14" s="218" t="s">
        <v>69</v>
      </c>
      <c r="B14" s="219"/>
      <c r="C14" s="219"/>
      <c r="D14" s="219"/>
      <c r="E14" s="219"/>
      <c r="F14" s="38"/>
      <c r="G14" s="38"/>
      <c r="H14" s="20">
        <v>978.6</v>
      </c>
      <c r="I14" s="72">
        <v>3605</v>
      </c>
      <c r="J14" s="105">
        <f t="shared" si="1"/>
        <v>3333.5600000000004</v>
      </c>
      <c r="K14" s="107">
        <f>J14/I14</f>
        <v>0.92470457697642172</v>
      </c>
      <c r="L14" s="20">
        <v>6938.56</v>
      </c>
    </row>
    <row r="15" spans="1:12" x14ac:dyDescent="0.25">
      <c r="A15" s="16" t="s">
        <v>1</v>
      </c>
      <c r="B15" s="24"/>
      <c r="C15" s="24"/>
      <c r="D15" s="24"/>
      <c r="E15" s="24"/>
      <c r="F15" s="37">
        <f>F17+F18</f>
        <v>847028.32</v>
      </c>
      <c r="G15" s="37">
        <f t="shared" ref="G15" si="2">G17+G18</f>
        <v>1024226.97</v>
      </c>
      <c r="H15" s="76">
        <v>1050109.9099999999</v>
      </c>
      <c r="I15" s="48">
        <v>1619675.32</v>
      </c>
      <c r="J15" s="76">
        <f t="shared" si="1"/>
        <v>193576.98999999976</v>
      </c>
      <c r="K15" s="106">
        <f>J15/I15</f>
        <v>0.11951592248747715</v>
      </c>
      <c r="L15" s="76">
        <f>L17+L18+L19</f>
        <v>1813252.3099999998</v>
      </c>
    </row>
    <row r="16" spans="1:12" x14ac:dyDescent="0.25">
      <c r="A16" s="74" t="s">
        <v>110</v>
      </c>
      <c r="B16" s="75"/>
      <c r="C16" s="75"/>
      <c r="D16" s="75"/>
      <c r="E16" s="75"/>
      <c r="F16" s="21"/>
      <c r="G16" s="21"/>
      <c r="H16" s="65">
        <v>0</v>
      </c>
      <c r="I16" s="73">
        <v>0</v>
      </c>
      <c r="J16" s="105">
        <f t="shared" si="1"/>
        <v>0</v>
      </c>
      <c r="K16" s="107">
        <v>0</v>
      </c>
      <c r="L16" s="65">
        <v>0</v>
      </c>
    </row>
    <row r="17" spans="1:13" x14ac:dyDescent="0.25">
      <c r="A17" s="230" t="s">
        <v>46</v>
      </c>
      <c r="B17" s="231"/>
      <c r="C17" s="231"/>
      <c r="D17" s="231"/>
      <c r="E17" s="231"/>
      <c r="F17" s="38">
        <f>847028.32-F18</f>
        <v>836351.77999999991</v>
      </c>
      <c r="G17" s="38">
        <v>1017626.97</v>
      </c>
      <c r="H17" s="20">
        <v>1007562.65</v>
      </c>
      <c r="I17" s="72">
        <v>1273975.32</v>
      </c>
      <c r="J17" s="105">
        <f t="shared" si="1"/>
        <v>1602.5699999998324</v>
      </c>
      <c r="K17" s="107">
        <f>J17/I17</f>
        <v>1.2579286072824647E-3</v>
      </c>
      <c r="L17" s="20">
        <v>1275577.8899999999</v>
      </c>
    </row>
    <row r="18" spans="1:13" x14ac:dyDescent="0.25">
      <c r="A18" s="224" t="s">
        <v>47</v>
      </c>
      <c r="B18" s="225"/>
      <c r="C18" s="225"/>
      <c r="D18" s="225"/>
      <c r="E18" s="225"/>
      <c r="F18" s="38">
        <v>10676.54</v>
      </c>
      <c r="G18" s="38">
        <v>6600</v>
      </c>
      <c r="H18" s="20">
        <v>42547.26</v>
      </c>
      <c r="I18" s="72">
        <v>345700</v>
      </c>
      <c r="J18" s="105">
        <f t="shared" si="1"/>
        <v>105326.75</v>
      </c>
      <c r="K18" s="107">
        <f>J18/I18</f>
        <v>0.30467674284061325</v>
      </c>
      <c r="L18" s="20">
        <f>265700+185326.75</f>
        <v>451026.75</v>
      </c>
    </row>
    <row r="19" spans="1:13" x14ac:dyDescent="0.25">
      <c r="A19" s="218" t="s">
        <v>69</v>
      </c>
      <c r="B19" s="219"/>
      <c r="C19" s="219"/>
      <c r="D19" s="219"/>
      <c r="E19" s="219"/>
      <c r="F19" s="21">
        <f>F11-F15</f>
        <v>1888.75</v>
      </c>
      <c r="G19" s="21">
        <f>G11-G15</f>
        <v>7025.0500000000466</v>
      </c>
      <c r="H19" s="65">
        <v>0</v>
      </c>
      <c r="I19" s="73">
        <v>0</v>
      </c>
      <c r="J19" s="105">
        <f t="shared" si="1"/>
        <v>86647.67</v>
      </c>
      <c r="K19" s="107">
        <v>0</v>
      </c>
      <c r="L19" s="65">
        <v>86647.67</v>
      </c>
    </row>
    <row r="20" spans="1:13" ht="18" x14ac:dyDescent="0.25">
      <c r="A20" s="9"/>
      <c r="B20" s="8"/>
      <c r="C20" s="8"/>
      <c r="D20" s="8"/>
      <c r="E20" s="8"/>
      <c r="F20" s="8"/>
      <c r="G20" s="8"/>
      <c r="H20" s="26"/>
      <c r="I20" s="31"/>
    </row>
    <row r="21" spans="1:13" ht="15.75" customHeight="1" x14ac:dyDescent="0.25">
      <c r="A21" s="163" t="s">
        <v>24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</row>
    <row r="22" spans="1:13" ht="18" x14ac:dyDescent="0.25">
      <c r="A22" s="9"/>
      <c r="B22" s="8"/>
      <c r="C22" s="8"/>
      <c r="D22" s="8"/>
      <c r="E22" s="8"/>
      <c r="F22" s="8"/>
      <c r="G22" s="8"/>
      <c r="H22" s="26"/>
      <c r="I22" s="31"/>
      <c r="M22" s="36"/>
    </row>
    <row r="23" spans="1:13" ht="45.75" customHeight="1" x14ac:dyDescent="0.25">
      <c r="A23" s="12"/>
      <c r="B23" s="13"/>
      <c r="C23" s="13"/>
      <c r="D23" s="14"/>
      <c r="E23" s="15"/>
      <c r="F23" s="6" t="s">
        <v>58</v>
      </c>
      <c r="G23" s="6" t="s">
        <v>59</v>
      </c>
      <c r="H23" s="6" t="s">
        <v>109</v>
      </c>
      <c r="I23" s="45" t="s">
        <v>177</v>
      </c>
      <c r="J23" s="6" t="s">
        <v>175</v>
      </c>
      <c r="K23" s="6" t="s">
        <v>176</v>
      </c>
      <c r="L23" s="6" t="s">
        <v>178</v>
      </c>
    </row>
    <row r="24" spans="1:13" x14ac:dyDescent="0.25">
      <c r="A24" s="224" t="s">
        <v>48</v>
      </c>
      <c r="B24" s="225"/>
      <c r="C24" s="225"/>
      <c r="D24" s="225"/>
      <c r="E24" s="225"/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</row>
    <row r="25" spans="1:13" x14ac:dyDescent="0.25">
      <c r="A25" s="224" t="s">
        <v>49</v>
      </c>
      <c r="B25" s="225"/>
      <c r="C25" s="225"/>
      <c r="D25" s="225"/>
      <c r="E25" s="225"/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</row>
    <row r="26" spans="1:13" x14ac:dyDescent="0.25">
      <c r="A26" s="208" t="s">
        <v>3</v>
      </c>
      <c r="B26" s="209"/>
      <c r="C26" s="209"/>
      <c r="D26" s="209"/>
      <c r="E26" s="209"/>
      <c r="F26" s="37">
        <f>F24-F25</f>
        <v>0</v>
      </c>
      <c r="G26" s="37">
        <f t="shared" ref="G26" si="3">G24-G25</f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</row>
    <row r="27" spans="1:13" x14ac:dyDescent="0.25">
      <c r="A27" s="208" t="s">
        <v>4</v>
      </c>
      <c r="B27" s="209"/>
      <c r="C27" s="209"/>
      <c r="D27" s="209"/>
      <c r="E27" s="209"/>
      <c r="F27" s="37">
        <f>F19+F26</f>
        <v>1888.75</v>
      </c>
      <c r="G27" s="37">
        <f>G19+G26</f>
        <v>7025.0500000000466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</row>
    <row r="28" spans="1:13" ht="18" x14ac:dyDescent="0.25">
      <c r="A28" s="7"/>
      <c r="B28" s="8"/>
      <c r="C28" s="8"/>
      <c r="D28" s="8"/>
      <c r="E28" s="8"/>
      <c r="F28" s="8"/>
      <c r="G28" s="8"/>
      <c r="H28" s="26"/>
      <c r="I28" s="31"/>
    </row>
    <row r="29" spans="1:13" ht="15.75" customHeight="1" x14ac:dyDescent="0.25">
      <c r="A29" s="163" t="s">
        <v>50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  <row r="30" spans="1:13" ht="15.75" x14ac:dyDescent="0.25">
      <c r="A30" s="22"/>
      <c r="B30" s="23"/>
      <c r="C30" s="23"/>
      <c r="D30" s="23"/>
      <c r="E30" s="23"/>
      <c r="F30" s="23"/>
      <c r="G30" s="23"/>
      <c r="H30" s="23"/>
      <c r="I30" s="28"/>
    </row>
    <row r="31" spans="1:13" ht="40.5" customHeight="1" x14ac:dyDescent="0.25">
      <c r="A31" s="12"/>
      <c r="B31" s="13"/>
      <c r="C31" s="13"/>
      <c r="D31" s="14"/>
      <c r="E31" s="15"/>
      <c r="F31" s="6" t="s">
        <v>58</v>
      </c>
      <c r="G31" s="6" t="s">
        <v>59</v>
      </c>
      <c r="H31" s="6" t="s">
        <v>109</v>
      </c>
      <c r="I31" s="45" t="s">
        <v>177</v>
      </c>
      <c r="J31" s="6" t="s">
        <v>175</v>
      </c>
      <c r="K31" s="6" t="s">
        <v>176</v>
      </c>
      <c r="L31" s="6" t="s">
        <v>178</v>
      </c>
    </row>
    <row r="32" spans="1:13" ht="15" customHeight="1" x14ac:dyDescent="0.25">
      <c r="A32" s="227">
        <v>0</v>
      </c>
      <c r="B32" s="228"/>
      <c r="C32" s="228"/>
      <c r="D32" s="228"/>
      <c r="E32" s="229"/>
      <c r="F32" s="6"/>
      <c r="G32" s="6"/>
      <c r="H32" s="6">
        <v>1</v>
      </c>
      <c r="I32" s="45">
        <v>1</v>
      </c>
      <c r="J32" s="6">
        <v>2</v>
      </c>
      <c r="K32" s="6">
        <v>3</v>
      </c>
      <c r="L32" s="6">
        <v>4</v>
      </c>
    </row>
    <row r="33" spans="1:12" x14ac:dyDescent="0.25">
      <c r="A33" s="210" t="s">
        <v>68</v>
      </c>
      <c r="B33" s="211"/>
      <c r="C33" s="211"/>
      <c r="D33" s="211"/>
      <c r="E33" s="212"/>
      <c r="F33" s="39">
        <v>15812.84</v>
      </c>
      <c r="G33" s="39">
        <v>7025.05</v>
      </c>
      <c r="H33" s="39">
        <v>7025.04</v>
      </c>
      <c r="I33" s="39">
        <v>8298.08</v>
      </c>
      <c r="J33" s="39">
        <v>0</v>
      </c>
      <c r="K33" s="39">
        <v>0</v>
      </c>
      <c r="L33" s="66">
        <v>0</v>
      </c>
    </row>
    <row r="34" spans="1:12" ht="21.75" customHeight="1" x14ac:dyDescent="0.25">
      <c r="A34" s="218" t="s">
        <v>52</v>
      </c>
      <c r="B34" s="219"/>
      <c r="C34" s="219"/>
      <c r="D34" s="219"/>
      <c r="E34" s="219"/>
      <c r="F34" s="40">
        <v>7025.05</v>
      </c>
      <c r="G34" s="40">
        <v>4700</v>
      </c>
      <c r="H34" s="40">
        <v>978.6</v>
      </c>
      <c r="I34" s="40">
        <v>0</v>
      </c>
      <c r="J34" s="40">
        <v>0</v>
      </c>
      <c r="K34" s="40">
        <v>0</v>
      </c>
      <c r="L34" s="67">
        <v>0</v>
      </c>
    </row>
    <row r="35" spans="1:12" ht="26.25" customHeight="1" x14ac:dyDescent="0.25">
      <c r="A35" s="220" t="s">
        <v>53</v>
      </c>
      <c r="B35" s="221"/>
      <c r="C35" s="221"/>
      <c r="D35" s="221"/>
      <c r="E35" s="222"/>
      <c r="F35" s="41">
        <f>F19+F26+F33-F34</f>
        <v>10676.54</v>
      </c>
      <c r="G35" s="41">
        <f t="shared" ref="G35" si="4">G19+G26+G33-G34</f>
        <v>9350.1000000000458</v>
      </c>
      <c r="H35" s="41">
        <v>6046.44</v>
      </c>
      <c r="I35" s="37">
        <v>3605</v>
      </c>
      <c r="J35" s="37">
        <v>0</v>
      </c>
      <c r="K35" s="37">
        <v>0</v>
      </c>
      <c r="L35" s="37">
        <v>86647.67</v>
      </c>
    </row>
    <row r="36" spans="1:12" ht="15.75" x14ac:dyDescent="0.25">
      <c r="A36" s="27"/>
      <c r="B36" s="28"/>
      <c r="C36" s="28"/>
      <c r="D36" s="28"/>
      <c r="E36" s="28"/>
      <c r="F36" s="28"/>
      <c r="G36" s="28"/>
      <c r="H36" s="28"/>
      <c r="I36" s="28"/>
    </row>
    <row r="37" spans="1:12" ht="15.75" hidden="1" x14ac:dyDescent="0.25">
      <c r="A37" s="223" t="s">
        <v>54</v>
      </c>
      <c r="B37" s="223"/>
      <c r="C37" s="223"/>
      <c r="D37" s="223"/>
      <c r="E37" s="223"/>
      <c r="F37" s="223"/>
      <c r="G37" s="223"/>
      <c r="H37" s="223"/>
      <c r="I37" s="223"/>
    </row>
    <row r="38" spans="1:12" ht="18" hidden="1" x14ac:dyDescent="0.25">
      <c r="A38" s="29"/>
      <c r="B38" s="30"/>
      <c r="C38" s="30"/>
      <c r="D38" s="30"/>
      <c r="E38" s="30"/>
      <c r="F38" s="30"/>
      <c r="G38" s="30"/>
      <c r="H38" s="31"/>
      <c r="I38" s="31"/>
    </row>
    <row r="39" spans="1:12" ht="38.25" hidden="1" customHeight="1" x14ac:dyDescent="0.25">
      <c r="A39" s="32"/>
      <c r="B39" s="33"/>
      <c r="C39" s="33"/>
      <c r="D39" s="34"/>
      <c r="E39" s="35"/>
      <c r="F39" s="6" t="s">
        <v>58</v>
      </c>
      <c r="G39" s="6" t="s">
        <v>59</v>
      </c>
      <c r="H39" s="6" t="s">
        <v>65</v>
      </c>
      <c r="I39" s="45" t="s">
        <v>64</v>
      </c>
      <c r="J39" s="6" t="s">
        <v>66</v>
      </c>
      <c r="K39" s="6"/>
      <c r="L39" s="6" t="s">
        <v>67</v>
      </c>
    </row>
    <row r="40" spans="1:12" hidden="1" x14ac:dyDescent="0.25">
      <c r="A40" s="210" t="s">
        <v>51</v>
      </c>
      <c r="B40" s="211"/>
      <c r="C40" s="211"/>
      <c r="D40" s="211"/>
      <c r="E40" s="212"/>
      <c r="F40" s="39">
        <v>15812.84</v>
      </c>
      <c r="G40" s="39">
        <v>7025.05</v>
      </c>
      <c r="H40" s="39">
        <v>7025.05</v>
      </c>
      <c r="I40" s="39">
        <v>0</v>
      </c>
      <c r="J40" s="17"/>
      <c r="K40" s="17"/>
      <c r="L40" s="17"/>
    </row>
    <row r="41" spans="1:12" ht="27" hidden="1" customHeight="1" x14ac:dyDescent="0.25">
      <c r="A41" s="213" t="s">
        <v>2</v>
      </c>
      <c r="B41" s="214"/>
      <c r="C41" s="214"/>
      <c r="D41" s="214"/>
      <c r="E41" s="215"/>
      <c r="F41" s="40">
        <v>10676.54</v>
      </c>
      <c r="G41" s="40">
        <v>9350.1</v>
      </c>
      <c r="H41" s="40">
        <v>7025.05</v>
      </c>
      <c r="I41" s="40">
        <v>0</v>
      </c>
      <c r="J41" s="17"/>
      <c r="K41" s="17"/>
      <c r="L41" s="17"/>
    </row>
    <row r="42" spans="1:12" hidden="1" x14ac:dyDescent="0.25">
      <c r="A42" s="213" t="s">
        <v>55</v>
      </c>
      <c r="B42" s="216"/>
      <c r="C42" s="216"/>
      <c r="D42" s="216"/>
      <c r="E42" s="217"/>
      <c r="F42" s="40">
        <v>1888.75</v>
      </c>
      <c r="G42" s="40">
        <v>7025.05</v>
      </c>
      <c r="H42" s="40">
        <v>0</v>
      </c>
      <c r="I42" s="40">
        <v>0</v>
      </c>
      <c r="J42" s="17"/>
      <c r="K42" s="17"/>
      <c r="L42" s="17"/>
    </row>
    <row r="43" spans="1:12" hidden="1" x14ac:dyDescent="0.25">
      <c r="A43" s="208" t="s">
        <v>52</v>
      </c>
      <c r="B43" s="209"/>
      <c r="C43" s="209"/>
      <c r="D43" s="209"/>
      <c r="E43" s="209"/>
      <c r="F43" s="42">
        <f>F40-F41+F42</f>
        <v>7025.0499999999993</v>
      </c>
      <c r="G43" s="42">
        <f t="shared" ref="G43:I43" si="5">G40-G41+G42</f>
        <v>4700</v>
      </c>
      <c r="H43" s="42">
        <f>H40-H41+H42</f>
        <v>0</v>
      </c>
      <c r="I43" s="41">
        <f t="shared" si="5"/>
        <v>0</v>
      </c>
      <c r="J43" s="17"/>
      <c r="K43" s="17"/>
      <c r="L43" s="17"/>
    </row>
    <row r="44" spans="1:12" x14ac:dyDescent="0.25">
      <c r="G44"/>
      <c r="H44"/>
      <c r="I44" s="49"/>
    </row>
    <row r="45" spans="1:12" x14ac:dyDescent="0.25">
      <c r="A45" s="206"/>
      <c r="B45" s="207"/>
      <c r="C45" s="207"/>
      <c r="D45" s="207"/>
      <c r="E45" s="207"/>
      <c r="F45" s="207"/>
      <c r="G45" s="207"/>
      <c r="H45" s="207"/>
      <c r="I45" s="207"/>
    </row>
    <row r="46" spans="1:12" x14ac:dyDescent="0.25">
      <c r="G46"/>
      <c r="H46"/>
      <c r="I46" s="49"/>
    </row>
  </sheetData>
  <mergeCells count="30">
    <mergeCell ref="A1:L1"/>
    <mergeCell ref="A2:L2"/>
    <mergeCell ref="A4:L4"/>
    <mergeCell ref="A7:L7"/>
    <mergeCell ref="A12:E12"/>
    <mergeCell ref="A10:E10"/>
    <mergeCell ref="A5:E5"/>
    <mergeCell ref="A6:E6"/>
    <mergeCell ref="A13:E13"/>
    <mergeCell ref="A11:E11"/>
    <mergeCell ref="A14:E14"/>
    <mergeCell ref="A40:E40"/>
    <mergeCell ref="A24:E24"/>
    <mergeCell ref="A25:E25"/>
    <mergeCell ref="A26:E26"/>
    <mergeCell ref="A32:E32"/>
    <mergeCell ref="A18:E18"/>
    <mergeCell ref="A17:E17"/>
    <mergeCell ref="A19:E19"/>
    <mergeCell ref="A21:L21"/>
    <mergeCell ref="A45:I45"/>
    <mergeCell ref="A27:E27"/>
    <mergeCell ref="A43:E43"/>
    <mergeCell ref="A33:E33"/>
    <mergeCell ref="A41:E41"/>
    <mergeCell ref="A42:E42"/>
    <mergeCell ref="A34:E34"/>
    <mergeCell ref="A35:E35"/>
    <mergeCell ref="A29:L29"/>
    <mergeCell ref="A37:I37"/>
  </mergeCells>
  <pageMargins left="1.2204724409448819" right="0.23622047244094491" top="0.74803149606299213" bottom="0.74803149606299213" header="0.31496062992125984" footer="0.31496062992125984"/>
  <pageSetup paperSize="9" scale="71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80F7-E772-449F-B6BD-719789884458}">
  <sheetPr>
    <pageSetUpPr fitToPage="1"/>
  </sheetPr>
  <dimension ref="A1:Q32"/>
  <sheetViews>
    <sheetView topLeftCell="A3" workbookViewId="0">
      <selection sqref="A1:Q32"/>
    </sheetView>
  </sheetViews>
  <sheetFormatPr defaultRowHeight="15" x14ac:dyDescent="0.25"/>
  <cols>
    <col min="1" max="1" width="3.5703125" customWidth="1"/>
    <col min="8" max="9" width="0" hidden="1" customWidth="1"/>
    <col min="10" max="10" width="18" customWidth="1"/>
    <col min="11" max="11" width="17" customWidth="1"/>
    <col min="12" max="12" width="0" hidden="1" customWidth="1"/>
    <col min="13" max="13" width="9.140625" hidden="1" customWidth="1"/>
    <col min="14" max="14" width="16.140625" customWidth="1"/>
    <col min="15" max="16" width="9.140625" hidden="1" customWidth="1"/>
    <col min="17" max="17" width="18.28515625" customWidth="1"/>
  </cols>
  <sheetData>
    <row r="1" spans="1:17" ht="12.75" customHeight="1" x14ac:dyDescent="0.25"/>
    <row r="2" spans="1:17" ht="36.75" customHeight="1" x14ac:dyDescent="0.25">
      <c r="A2" s="232" t="s">
        <v>173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pans="1:17" ht="18" customHeight="1" x14ac:dyDescent="0.25">
      <c r="A3" s="233" t="s">
        <v>174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ht="18" customHeight="1" x14ac:dyDescent="0.25">
      <c r="A4" s="9"/>
      <c r="B4" s="9"/>
      <c r="C4" s="9"/>
      <c r="D4" s="9"/>
      <c r="E4" s="9"/>
      <c r="F4" s="9"/>
      <c r="G4" s="43"/>
    </row>
    <row r="5" spans="1:17" ht="15" customHeight="1" x14ac:dyDescent="0.25">
      <c r="A5" s="163" t="s">
        <v>16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</row>
    <row r="6" spans="1:17" ht="15" customHeight="1" x14ac:dyDescent="0.25">
      <c r="A6" s="9"/>
      <c r="B6" s="9"/>
      <c r="C6" s="9"/>
      <c r="D6" s="9"/>
      <c r="E6" s="18"/>
      <c r="F6" s="18"/>
      <c r="G6" s="51"/>
    </row>
    <row r="7" spans="1:17" ht="18" customHeight="1" x14ac:dyDescent="0.25">
      <c r="A7" s="163" t="s">
        <v>164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spans="1:17" ht="18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5" customHeight="1" x14ac:dyDescent="0.25">
      <c r="A9" s="9"/>
      <c r="B9" s="9"/>
      <c r="C9" s="240" t="s">
        <v>60</v>
      </c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</row>
    <row r="10" spans="1:17" ht="15.75" customHeight="1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</row>
    <row r="11" spans="1:17" ht="45.75" customHeight="1" x14ac:dyDescent="0.25">
      <c r="B11" s="82" t="s">
        <v>17</v>
      </c>
      <c r="C11" s="236" t="s">
        <v>29</v>
      </c>
      <c r="D11" s="237"/>
      <c r="E11" s="237"/>
      <c r="F11" s="237"/>
      <c r="G11" s="237"/>
      <c r="H11" s="238" t="s">
        <v>109</v>
      </c>
      <c r="I11" s="239"/>
      <c r="J11" s="45" t="s">
        <v>177</v>
      </c>
      <c r="K11" s="6" t="s">
        <v>175</v>
      </c>
      <c r="L11" s="6" t="s">
        <v>176</v>
      </c>
      <c r="M11" s="6" t="s">
        <v>178</v>
      </c>
      <c r="N11" s="6" t="s">
        <v>176</v>
      </c>
      <c r="O11" s="6" t="s">
        <v>175</v>
      </c>
      <c r="P11" s="6" t="s">
        <v>176</v>
      </c>
      <c r="Q11" s="6" t="s">
        <v>178</v>
      </c>
    </row>
    <row r="12" spans="1:17" x14ac:dyDescent="0.25">
      <c r="B12" s="83"/>
      <c r="C12" s="241" t="s">
        <v>112</v>
      </c>
      <c r="D12" s="242"/>
      <c r="E12" s="242"/>
      <c r="F12" s="242"/>
      <c r="G12" s="242"/>
      <c r="H12" s="243">
        <v>1049131.3</v>
      </c>
      <c r="I12" s="242"/>
      <c r="J12" s="85">
        <f>1616553.25-482.93</f>
        <v>1616070.32</v>
      </c>
      <c r="K12" s="85">
        <f>O12-J12</f>
        <v>190243.42999999993</v>
      </c>
      <c r="L12" s="244">
        <f>K12/J12</f>
        <v>0.11771977224357411</v>
      </c>
      <c r="M12" s="245"/>
      <c r="N12" s="245"/>
      <c r="O12" s="259">
        <v>1806313.75</v>
      </c>
      <c r="P12" s="260"/>
      <c r="Q12" s="261"/>
    </row>
    <row r="13" spans="1:17" x14ac:dyDescent="0.25">
      <c r="B13" s="80" t="s">
        <v>113</v>
      </c>
      <c r="C13" s="246" t="s">
        <v>8</v>
      </c>
      <c r="D13" s="247"/>
      <c r="E13" s="247"/>
      <c r="F13" s="247"/>
      <c r="G13" s="247"/>
      <c r="H13" s="248">
        <v>1049131.3</v>
      </c>
      <c r="I13" s="247"/>
      <c r="J13" s="81">
        <v>1616553.25</v>
      </c>
      <c r="K13" s="81">
        <f t="shared" ref="K13:K31" si="0">O13-J13</f>
        <v>189760.5</v>
      </c>
      <c r="L13" s="249">
        <f t="shared" ref="L13:L29" si="1">K13/J13</f>
        <v>0.1173858640289146</v>
      </c>
      <c r="M13" s="250"/>
      <c r="N13" s="250"/>
      <c r="O13" s="256">
        <v>1806313.75</v>
      </c>
      <c r="P13" s="257"/>
      <c r="Q13" s="258"/>
    </row>
    <row r="14" spans="1:17" x14ac:dyDescent="0.25">
      <c r="B14" s="80" t="s">
        <v>114</v>
      </c>
      <c r="C14" s="246" t="s">
        <v>26</v>
      </c>
      <c r="D14" s="247"/>
      <c r="E14" s="247"/>
      <c r="F14" s="247"/>
      <c r="G14" s="247"/>
      <c r="H14" s="248">
        <v>948727.85</v>
      </c>
      <c r="I14" s="247"/>
      <c r="J14" s="81">
        <f>1273640-482.93</f>
        <v>1273157.07</v>
      </c>
      <c r="K14" s="81">
        <f t="shared" si="0"/>
        <v>86116.59999999986</v>
      </c>
      <c r="L14" s="249">
        <f t="shared" si="1"/>
        <v>6.7640200906239997E-2</v>
      </c>
      <c r="M14" s="250"/>
      <c r="N14" s="250"/>
      <c r="O14" s="256">
        <v>1359273.67</v>
      </c>
      <c r="P14" s="257"/>
      <c r="Q14" s="258"/>
    </row>
    <row r="15" spans="1:17" x14ac:dyDescent="0.25">
      <c r="B15" s="80" t="s">
        <v>115</v>
      </c>
      <c r="C15" s="246" t="s">
        <v>116</v>
      </c>
      <c r="D15" s="247"/>
      <c r="E15" s="247"/>
      <c r="F15" s="247"/>
      <c r="G15" s="247"/>
      <c r="H15" s="248">
        <v>0</v>
      </c>
      <c r="I15" s="247"/>
      <c r="J15" s="81">
        <v>0</v>
      </c>
      <c r="K15" s="81">
        <f t="shared" si="0"/>
        <v>0</v>
      </c>
      <c r="L15" s="249">
        <v>0</v>
      </c>
      <c r="M15" s="250"/>
      <c r="N15" s="250"/>
      <c r="O15" s="256">
        <v>0</v>
      </c>
      <c r="P15" s="257"/>
      <c r="Q15" s="258"/>
    </row>
    <row r="16" spans="1:17" x14ac:dyDescent="0.25">
      <c r="B16" s="80" t="s">
        <v>117</v>
      </c>
      <c r="C16" s="246" t="s">
        <v>30</v>
      </c>
      <c r="D16" s="247"/>
      <c r="E16" s="247"/>
      <c r="F16" s="247"/>
      <c r="G16" s="247"/>
      <c r="H16" s="248">
        <v>9054.4599999999991</v>
      </c>
      <c r="I16" s="247"/>
      <c r="J16" s="81">
        <v>0</v>
      </c>
      <c r="K16" s="81">
        <f t="shared" si="0"/>
        <v>0</v>
      </c>
      <c r="L16" s="249">
        <v>0</v>
      </c>
      <c r="M16" s="250"/>
      <c r="N16" s="250"/>
      <c r="O16" s="256">
        <v>0</v>
      </c>
      <c r="P16" s="257"/>
      <c r="Q16" s="258"/>
    </row>
    <row r="17" spans="2:17" x14ac:dyDescent="0.25">
      <c r="B17" s="80" t="s">
        <v>118</v>
      </c>
      <c r="C17" s="246" t="s">
        <v>119</v>
      </c>
      <c r="D17" s="247"/>
      <c r="E17" s="247"/>
      <c r="F17" s="247"/>
      <c r="G17" s="247"/>
      <c r="H17" s="248">
        <v>554.86</v>
      </c>
      <c r="I17" s="247"/>
      <c r="J17" s="81">
        <v>750</v>
      </c>
      <c r="K17" s="81">
        <f t="shared" si="0"/>
        <v>-300</v>
      </c>
      <c r="L17" s="249">
        <f t="shared" si="1"/>
        <v>-0.4</v>
      </c>
      <c r="M17" s="250"/>
      <c r="N17" s="250"/>
      <c r="O17" s="256">
        <v>450</v>
      </c>
      <c r="P17" s="257"/>
      <c r="Q17" s="258"/>
    </row>
    <row r="18" spans="2:17" x14ac:dyDescent="0.25">
      <c r="B18" s="80" t="s">
        <v>120</v>
      </c>
      <c r="C18" s="246" t="s">
        <v>27</v>
      </c>
      <c r="D18" s="247"/>
      <c r="E18" s="247"/>
      <c r="F18" s="247"/>
      <c r="G18" s="247"/>
      <c r="H18" s="248">
        <v>90794.13</v>
      </c>
      <c r="I18" s="247"/>
      <c r="J18" s="81">
        <v>342163.25</v>
      </c>
      <c r="K18" s="81">
        <f t="shared" si="0"/>
        <v>104426.83000000002</v>
      </c>
      <c r="L18" s="249">
        <f t="shared" si="1"/>
        <v>0.30519592621358377</v>
      </c>
      <c r="M18" s="250"/>
      <c r="N18" s="250"/>
      <c r="O18" s="256">
        <v>446590.08</v>
      </c>
      <c r="P18" s="257"/>
      <c r="Q18" s="258"/>
    </row>
    <row r="19" spans="2:17" x14ac:dyDescent="0.25">
      <c r="B19" s="80" t="s">
        <v>121</v>
      </c>
      <c r="C19" s="246" t="s">
        <v>10</v>
      </c>
      <c r="D19" s="247"/>
      <c r="E19" s="247"/>
      <c r="F19" s="247"/>
      <c r="G19" s="247"/>
      <c r="H19" s="248">
        <v>0</v>
      </c>
      <c r="I19" s="247"/>
      <c r="J19" s="81">
        <v>0</v>
      </c>
      <c r="K19" s="81">
        <f t="shared" si="0"/>
        <v>0</v>
      </c>
      <c r="L19" s="249">
        <v>0</v>
      </c>
      <c r="M19" s="250"/>
      <c r="N19" s="250"/>
      <c r="O19" s="256">
        <v>0</v>
      </c>
      <c r="P19" s="257"/>
      <c r="Q19" s="258"/>
    </row>
    <row r="20" spans="2:17" x14ac:dyDescent="0.25">
      <c r="B20" s="80" t="s">
        <v>122</v>
      </c>
      <c r="C20" s="246" t="s">
        <v>25</v>
      </c>
      <c r="D20" s="247"/>
      <c r="E20" s="247"/>
      <c r="F20" s="247"/>
      <c r="G20" s="247"/>
      <c r="H20" s="248">
        <v>0</v>
      </c>
      <c r="I20" s="247"/>
      <c r="J20" s="81">
        <v>0</v>
      </c>
      <c r="K20" s="81">
        <f t="shared" si="0"/>
        <v>0</v>
      </c>
      <c r="L20" s="249">
        <v>0</v>
      </c>
      <c r="M20" s="250"/>
      <c r="N20" s="250"/>
      <c r="O20" s="256">
        <v>0</v>
      </c>
      <c r="P20" s="257"/>
      <c r="Q20" s="258"/>
    </row>
    <row r="21" spans="2:17" x14ac:dyDescent="0.25">
      <c r="B21" s="84"/>
      <c r="C21" s="251" t="s">
        <v>70</v>
      </c>
      <c r="D21" s="252"/>
      <c r="E21" s="252"/>
      <c r="F21" s="252"/>
      <c r="G21" s="252"/>
      <c r="H21" s="253">
        <v>1050109.9099999999</v>
      </c>
      <c r="I21" s="252"/>
      <c r="J21" s="86">
        <f>J22+J28</f>
        <v>1619675.3199999998</v>
      </c>
      <c r="K21" s="86">
        <f t="shared" si="0"/>
        <v>106929.32000000007</v>
      </c>
      <c r="L21" s="254">
        <f t="shared" si="1"/>
        <v>6.6018984595011349E-2</v>
      </c>
      <c r="M21" s="255"/>
      <c r="N21" s="255"/>
      <c r="O21" s="262">
        <f>1541277.89+185326.75</f>
        <v>1726604.64</v>
      </c>
      <c r="P21" s="263"/>
      <c r="Q21" s="264"/>
    </row>
    <row r="22" spans="2:17" x14ac:dyDescent="0.25">
      <c r="B22" s="80" t="s">
        <v>123</v>
      </c>
      <c r="C22" s="246" t="s">
        <v>11</v>
      </c>
      <c r="D22" s="247"/>
      <c r="E22" s="247"/>
      <c r="F22" s="247"/>
      <c r="G22" s="247"/>
      <c r="H22" s="248">
        <v>1007180.15</v>
      </c>
      <c r="I22" s="247"/>
      <c r="J22" s="81">
        <f>J23+J24+J25+J26+J27</f>
        <v>1273975.3199999998</v>
      </c>
      <c r="K22" s="81">
        <f t="shared" si="0"/>
        <v>1602.5700000000652</v>
      </c>
      <c r="L22" s="249">
        <f t="shared" si="1"/>
        <v>1.2579286072826477E-3</v>
      </c>
      <c r="M22" s="250"/>
      <c r="N22" s="250"/>
      <c r="O22" s="256">
        <v>1275577.8899999999</v>
      </c>
      <c r="P22" s="257"/>
      <c r="Q22" s="258"/>
    </row>
    <row r="23" spans="2:17" x14ac:dyDescent="0.25">
      <c r="B23" s="80" t="s">
        <v>124</v>
      </c>
      <c r="C23" s="246" t="s">
        <v>12</v>
      </c>
      <c r="D23" s="247"/>
      <c r="E23" s="247"/>
      <c r="F23" s="247"/>
      <c r="G23" s="247"/>
      <c r="H23" s="248">
        <v>869198.53</v>
      </c>
      <c r="I23" s="247"/>
      <c r="J23" s="81">
        <f>997953.9-482.93</f>
        <v>997470.97</v>
      </c>
      <c r="K23" s="81">
        <f t="shared" si="0"/>
        <v>2036.5900000000838</v>
      </c>
      <c r="L23" s="249">
        <f t="shared" si="1"/>
        <v>2.0417536562493481E-3</v>
      </c>
      <c r="M23" s="250"/>
      <c r="N23" s="250"/>
      <c r="O23" s="256">
        <v>999507.56</v>
      </c>
      <c r="P23" s="257"/>
      <c r="Q23" s="258"/>
    </row>
    <row r="24" spans="2:17" x14ac:dyDescent="0.25">
      <c r="B24" s="80" t="s">
        <v>125</v>
      </c>
      <c r="C24" s="246" t="s">
        <v>18</v>
      </c>
      <c r="D24" s="247"/>
      <c r="E24" s="247"/>
      <c r="F24" s="247"/>
      <c r="G24" s="247"/>
      <c r="H24" s="248">
        <v>126356.16</v>
      </c>
      <c r="I24" s="247"/>
      <c r="J24" s="81">
        <v>264549.34999999998</v>
      </c>
      <c r="K24" s="81">
        <f t="shared" si="0"/>
        <v>36.980000000039581</v>
      </c>
      <c r="L24" s="249">
        <f t="shared" si="1"/>
        <v>1.3978488323649097E-4</v>
      </c>
      <c r="M24" s="250"/>
      <c r="N24" s="250"/>
      <c r="O24" s="256">
        <v>264586.33</v>
      </c>
      <c r="P24" s="257"/>
      <c r="Q24" s="258"/>
    </row>
    <row r="25" spans="2:17" x14ac:dyDescent="0.25">
      <c r="B25" s="80" t="s">
        <v>126</v>
      </c>
      <c r="C25" s="246" t="s">
        <v>31</v>
      </c>
      <c r="D25" s="247"/>
      <c r="E25" s="247"/>
      <c r="F25" s="247"/>
      <c r="G25" s="247"/>
      <c r="H25" s="248">
        <v>924.21</v>
      </c>
      <c r="I25" s="247"/>
      <c r="J25" s="81">
        <v>476</v>
      </c>
      <c r="K25" s="81">
        <f t="shared" si="0"/>
        <v>-471</v>
      </c>
      <c r="L25" s="249">
        <f t="shared" si="1"/>
        <v>-0.98949579831932777</v>
      </c>
      <c r="M25" s="250"/>
      <c r="N25" s="250"/>
      <c r="O25" s="256">
        <v>5</v>
      </c>
      <c r="P25" s="257"/>
      <c r="Q25" s="258"/>
    </row>
    <row r="26" spans="2:17" x14ac:dyDescent="0.25">
      <c r="B26" s="80" t="s">
        <v>127</v>
      </c>
      <c r="C26" s="246" t="s">
        <v>83</v>
      </c>
      <c r="D26" s="247"/>
      <c r="E26" s="247"/>
      <c r="F26" s="247"/>
      <c r="G26" s="247"/>
      <c r="H26" s="248">
        <v>10372.75</v>
      </c>
      <c r="I26" s="247"/>
      <c r="J26" s="81">
        <v>11110</v>
      </c>
      <c r="K26" s="81">
        <f t="shared" si="0"/>
        <v>0</v>
      </c>
      <c r="L26" s="249">
        <f t="shared" si="1"/>
        <v>0</v>
      </c>
      <c r="M26" s="250"/>
      <c r="N26" s="250"/>
      <c r="O26" s="256">
        <v>11110</v>
      </c>
      <c r="P26" s="257"/>
      <c r="Q26" s="258"/>
    </row>
    <row r="27" spans="2:17" x14ac:dyDescent="0.25">
      <c r="B27" s="80" t="s">
        <v>128</v>
      </c>
      <c r="C27" s="246" t="s">
        <v>91</v>
      </c>
      <c r="D27" s="247"/>
      <c r="E27" s="247"/>
      <c r="F27" s="247"/>
      <c r="G27" s="247"/>
      <c r="H27" s="248">
        <v>328.5</v>
      </c>
      <c r="I27" s="247"/>
      <c r="J27" s="81">
        <v>369</v>
      </c>
      <c r="K27" s="81">
        <f t="shared" si="0"/>
        <v>0</v>
      </c>
      <c r="L27" s="249">
        <f t="shared" si="1"/>
        <v>0</v>
      </c>
      <c r="M27" s="250"/>
      <c r="N27" s="250"/>
      <c r="O27" s="256">
        <v>369</v>
      </c>
      <c r="P27" s="257"/>
      <c r="Q27" s="258"/>
    </row>
    <row r="28" spans="2:17" x14ac:dyDescent="0.25">
      <c r="B28" s="80" t="s">
        <v>129</v>
      </c>
      <c r="C28" s="246" t="s">
        <v>13</v>
      </c>
      <c r="D28" s="247"/>
      <c r="E28" s="247"/>
      <c r="F28" s="247"/>
      <c r="G28" s="247"/>
      <c r="H28" s="248">
        <v>42547.26</v>
      </c>
      <c r="I28" s="247"/>
      <c r="J28" s="81">
        <v>345700</v>
      </c>
      <c r="K28" s="81">
        <f t="shared" si="0"/>
        <v>105326.75</v>
      </c>
      <c r="L28" s="249">
        <f t="shared" si="1"/>
        <v>0.30467674284061325</v>
      </c>
      <c r="M28" s="250"/>
      <c r="N28" s="250"/>
      <c r="O28" s="256">
        <f>265700+185326.75</f>
        <v>451026.75</v>
      </c>
      <c r="P28" s="257"/>
      <c r="Q28" s="258"/>
    </row>
    <row r="29" spans="2:17" x14ac:dyDescent="0.25">
      <c r="B29" s="80" t="s">
        <v>130</v>
      </c>
      <c r="C29" s="246" t="s">
        <v>28</v>
      </c>
      <c r="D29" s="247"/>
      <c r="E29" s="247"/>
      <c r="F29" s="247"/>
      <c r="G29" s="247"/>
      <c r="H29" s="248">
        <v>42547.26</v>
      </c>
      <c r="I29" s="247"/>
      <c r="J29" s="81">
        <v>345700</v>
      </c>
      <c r="K29" s="81">
        <f t="shared" si="0"/>
        <v>85326.75</v>
      </c>
      <c r="L29" s="249">
        <f t="shared" si="1"/>
        <v>0.24682311252531097</v>
      </c>
      <c r="M29" s="250"/>
      <c r="N29" s="250"/>
      <c r="O29" s="256">
        <f>245700+185326.75</f>
        <v>431026.75</v>
      </c>
      <c r="P29" s="257"/>
      <c r="Q29" s="258"/>
    </row>
    <row r="30" spans="2:17" x14ac:dyDescent="0.25">
      <c r="B30" s="80" t="s">
        <v>131</v>
      </c>
      <c r="C30" s="246" t="s">
        <v>56</v>
      </c>
      <c r="D30" s="247"/>
      <c r="E30" s="247"/>
      <c r="F30" s="247"/>
      <c r="G30" s="247"/>
      <c r="H30" s="248">
        <v>0</v>
      </c>
      <c r="I30" s="247"/>
      <c r="J30" s="81">
        <v>0</v>
      </c>
      <c r="K30" s="81">
        <f t="shared" si="0"/>
        <v>20000</v>
      </c>
      <c r="L30" s="249">
        <v>0</v>
      </c>
      <c r="M30" s="250"/>
      <c r="N30" s="250"/>
      <c r="O30" s="256">
        <v>20000</v>
      </c>
      <c r="P30" s="257"/>
      <c r="Q30" s="258"/>
    </row>
    <row r="31" spans="2:17" ht="15" hidden="1" customHeight="1" x14ac:dyDescent="0.25">
      <c r="K31" s="85">
        <f t="shared" si="0"/>
        <v>0</v>
      </c>
    </row>
    <row r="32" spans="2:17" ht="9.75" customHeight="1" x14ac:dyDescent="0.25"/>
  </sheetData>
  <mergeCells count="84">
    <mergeCell ref="O15:Q15"/>
    <mergeCell ref="O14:Q14"/>
    <mergeCell ref="O13:Q13"/>
    <mergeCell ref="O12:Q12"/>
    <mergeCell ref="O21:Q21"/>
    <mergeCell ref="O20:Q20"/>
    <mergeCell ref="O19:Q19"/>
    <mergeCell ref="O18:Q18"/>
    <mergeCell ref="O16:Q16"/>
    <mergeCell ref="O26:Q26"/>
    <mergeCell ref="O25:Q25"/>
    <mergeCell ref="O24:Q24"/>
    <mergeCell ref="O23:Q23"/>
    <mergeCell ref="O22:Q22"/>
    <mergeCell ref="O30:Q30"/>
    <mergeCell ref="A2:Q2"/>
    <mergeCell ref="A3:Q3"/>
    <mergeCell ref="A5:Q5"/>
    <mergeCell ref="A7:Q7"/>
    <mergeCell ref="A10:Q10"/>
    <mergeCell ref="O29:Q29"/>
    <mergeCell ref="C28:G28"/>
    <mergeCell ref="H28:I28"/>
    <mergeCell ref="L28:N28"/>
    <mergeCell ref="C29:G29"/>
    <mergeCell ref="H29:I29"/>
    <mergeCell ref="L29:N29"/>
    <mergeCell ref="O17:Q17"/>
    <mergeCell ref="O28:Q28"/>
    <mergeCell ref="O27:Q27"/>
    <mergeCell ref="C27:G27"/>
    <mergeCell ref="H27:I27"/>
    <mergeCell ref="L27:N27"/>
    <mergeCell ref="C30:G30"/>
    <mergeCell ref="H30:I30"/>
    <mergeCell ref="L30:N30"/>
    <mergeCell ref="C25:G25"/>
    <mergeCell ref="H25:I25"/>
    <mergeCell ref="L25:N25"/>
    <mergeCell ref="C26:G26"/>
    <mergeCell ref="H26:I26"/>
    <mergeCell ref="L26:N26"/>
    <mergeCell ref="C23:G23"/>
    <mergeCell ref="H23:I23"/>
    <mergeCell ref="L23:N23"/>
    <mergeCell ref="C24:G24"/>
    <mergeCell ref="H24:I24"/>
    <mergeCell ref="L24:N24"/>
    <mergeCell ref="C21:G21"/>
    <mergeCell ref="H21:I21"/>
    <mergeCell ref="L21:N21"/>
    <mergeCell ref="C22:G22"/>
    <mergeCell ref="H22:I22"/>
    <mergeCell ref="L22:N22"/>
    <mergeCell ref="C19:G19"/>
    <mergeCell ref="H19:I19"/>
    <mergeCell ref="L19:N19"/>
    <mergeCell ref="C20:G20"/>
    <mergeCell ref="H20:I20"/>
    <mergeCell ref="L20:N20"/>
    <mergeCell ref="C17:G17"/>
    <mergeCell ref="H17:I17"/>
    <mergeCell ref="L17:N17"/>
    <mergeCell ref="C18:G18"/>
    <mergeCell ref="H18:I18"/>
    <mergeCell ref="L18:N18"/>
    <mergeCell ref="C15:G15"/>
    <mergeCell ref="H15:I15"/>
    <mergeCell ref="L15:N15"/>
    <mergeCell ref="C16:G16"/>
    <mergeCell ref="H16:I16"/>
    <mergeCell ref="L16:N16"/>
    <mergeCell ref="C13:G13"/>
    <mergeCell ref="H13:I13"/>
    <mergeCell ref="L13:N13"/>
    <mergeCell ref="C14:G14"/>
    <mergeCell ref="H14:I14"/>
    <mergeCell ref="L14:N14"/>
    <mergeCell ref="C11:G11"/>
    <mergeCell ref="H11:I11"/>
    <mergeCell ref="C9:N9"/>
    <mergeCell ref="C12:G12"/>
    <mergeCell ref="H12:I12"/>
    <mergeCell ref="L12:N12"/>
  </mergeCells>
  <pageMargins left="0.70866141732283472" right="0.70866141732283472" top="0.55118110236220474" bottom="0.55118110236220474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ED74-C342-4E15-AA20-BE0641FD1993}">
  <dimension ref="A1:S68"/>
  <sheetViews>
    <sheetView showGridLines="0" topLeftCell="B1" workbookViewId="0">
      <pane ySplit="1" topLeftCell="A2" activePane="bottomLeft" state="frozenSplit"/>
      <selection pane="bottomLeft" activeCell="W47" sqref="W47"/>
    </sheetView>
  </sheetViews>
  <sheetFormatPr defaultRowHeight="12.75" x14ac:dyDescent="0.2"/>
  <cols>
    <col min="1" max="1" width="8" style="87" hidden="1" customWidth="1"/>
    <col min="2" max="2" width="16.5703125" style="87" customWidth="1"/>
    <col min="3" max="3" width="0" style="87" hidden="1" customWidth="1"/>
    <col min="4" max="4" width="4" style="87" customWidth="1"/>
    <col min="5" max="5" width="10.140625" style="87" customWidth="1"/>
    <col min="6" max="6" width="12.28515625" style="87" customWidth="1"/>
    <col min="7" max="7" width="2.5703125" style="87" customWidth="1"/>
    <col min="8" max="8" width="25.140625" style="87" customWidth="1"/>
    <col min="9" max="9" width="2.140625" style="87" customWidth="1"/>
    <col min="10" max="10" width="0.42578125" style="87" customWidth="1"/>
    <col min="11" max="11" width="14" style="87" customWidth="1"/>
    <col min="12" max="12" width="5.7109375" style="87" customWidth="1"/>
    <col min="13" max="13" width="5.28515625" style="87" customWidth="1"/>
    <col min="14" max="14" width="3" style="87" customWidth="1"/>
    <col min="15" max="15" width="5.140625" style="87" customWidth="1"/>
    <col min="16" max="16" width="0.85546875" style="87" customWidth="1"/>
    <col min="17" max="17" width="6.28515625" style="87" customWidth="1"/>
    <col min="18" max="18" width="11.140625" style="87" customWidth="1"/>
    <col min="19" max="19" width="7" style="87" customWidth="1"/>
    <col min="20" max="255" width="9.140625" style="87"/>
    <col min="256" max="256" width="1.28515625" style="87" customWidth="1"/>
    <col min="257" max="257" width="8" style="87" customWidth="1"/>
    <col min="258" max="258" width="24.140625" style="87" customWidth="1"/>
    <col min="259" max="259" width="0" style="87" hidden="1" customWidth="1"/>
    <col min="260" max="260" width="4" style="87" customWidth="1"/>
    <col min="261" max="261" width="10.140625" style="87" customWidth="1"/>
    <col min="262" max="262" width="12.28515625" style="87" customWidth="1"/>
    <col min="263" max="263" width="2.5703125" style="87" customWidth="1"/>
    <col min="264" max="264" width="33.7109375" style="87" customWidth="1"/>
    <col min="265" max="265" width="2.140625" style="87" customWidth="1"/>
    <col min="266" max="266" width="0.42578125" style="87" customWidth="1"/>
    <col min="267" max="267" width="14" style="87" customWidth="1"/>
    <col min="268" max="268" width="5.7109375" style="87" customWidth="1"/>
    <col min="269" max="269" width="5.28515625" style="87" customWidth="1"/>
    <col min="270" max="270" width="3" style="87" customWidth="1"/>
    <col min="271" max="271" width="5.140625" style="87" customWidth="1"/>
    <col min="272" max="272" width="0.85546875" style="87" customWidth="1"/>
    <col min="273" max="273" width="2.42578125" style="87" customWidth="1"/>
    <col min="274" max="274" width="11.140625" style="87" customWidth="1"/>
    <col min="275" max="275" width="3.28515625" style="87" customWidth="1"/>
    <col min="276" max="511" width="9.140625" style="87"/>
    <col min="512" max="512" width="1.28515625" style="87" customWidth="1"/>
    <col min="513" max="513" width="8" style="87" customWidth="1"/>
    <col min="514" max="514" width="24.140625" style="87" customWidth="1"/>
    <col min="515" max="515" width="0" style="87" hidden="1" customWidth="1"/>
    <col min="516" max="516" width="4" style="87" customWidth="1"/>
    <col min="517" max="517" width="10.140625" style="87" customWidth="1"/>
    <col min="518" max="518" width="12.28515625" style="87" customWidth="1"/>
    <col min="519" max="519" width="2.5703125" style="87" customWidth="1"/>
    <col min="520" max="520" width="33.7109375" style="87" customWidth="1"/>
    <col min="521" max="521" width="2.140625" style="87" customWidth="1"/>
    <col min="522" max="522" width="0.42578125" style="87" customWidth="1"/>
    <col min="523" max="523" width="14" style="87" customWidth="1"/>
    <col min="524" max="524" width="5.7109375" style="87" customWidth="1"/>
    <col min="525" max="525" width="5.28515625" style="87" customWidth="1"/>
    <col min="526" max="526" width="3" style="87" customWidth="1"/>
    <col min="527" max="527" width="5.140625" style="87" customWidth="1"/>
    <col min="528" max="528" width="0.85546875" style="87" customWidth="1"/>
    <col min="529" max="529" width="2.42578125" style="87" customWidth="1"/>
    <col min="530" max="530" width="11.140625" style="87" customWidth="1"/>
    <col min="531" max="531" width="3.28515625" style="87" customWidth="1"/>
    <col min="532" max="767" width="9.140625" style="87"/>
    <col min="768" max="768" width="1.28515625" style="87" customWidth="1"/>
    <col min="769" max="769" width="8" style="87" customWidth="1"/>
    <col min="770" max="770" width="24.140625" style="87" customWidth="1"/>
    <col min="771" max="771" width="0" style="87" hidden="1" customWidth="1"/>
    <col min="772" max="772" width="4" style="87" customWidth="1"/>
    <col min="773" max="773" width="10.140625" style="87" customWidth="1"/>
    <col min="774" max="774" width="12.28515625" style="87" customWidth="1"/>
    <col min="775" max="775" width="2.5703125" style="87" customWidth="1"/>
    <col min="776" max="776" width="33.7109375" style="87" customWidth="1"/>
    <col min="777" max="777" width="2.140625" style="87" customWidth="1"/>
    <col min="778" max="778" width="0.42578125" style="87" customWidth="1"/>
    <col min="779" max="779" width="14" style="87" customWidth="1"/>
    <col min="780" max="780" width="5.7109375" style="87" customWidth="1"/>
    <col min="781" max="781" width="5.28515625" style="87" customWidth="1"/>
    <col min="782" max="782" width="3" style="87" customWidth="1"/>
    <col min="783" max="783" width="5.140625" style="87" customWidth="1"/>
    <col min="784" max="784" width="0.85546875" style="87" customWidth="1"/>
    <col min="785" max="785" width="2.42578125" style="87" customWidth="1"/>
    <col min="786" max="786" width="11.140625" style="87" customWidth="1"/>
    <col min="787" max="787" width="3.28515625" style="87" customWidth="1"/>
    <col min="788" max="1023" width="9.140625" style="87"/>
    <col min="1024" max="1024" width="1.28515625" style="87" customWidth="1"/>
    <col min="1025" max="1025" width="8" style="87" customWidth="1"/>
    <col min="1026" max="1026" width="24.140625" style="87" customWidth="1"/>
    <col min="1027" max="1027" width="0" style="87" hidden="1" customWidth="1"/>
    <col min="1028" max="1028" width="4" style="87" customWidth="1"/>
    <col min="1029" max="1029" width="10.140625" style="87" customWidth="1"/>
    <col min="1030" max="1030" width="12.28515625" style="87" customWidth="1"/>
    <col min="1031" max="1031" width="2.5703125" style="87" customWidth="1"/>
    <col min="1032" max="1032" width="33.7109375" style="87" customWidth="1"/>
    <col min="1033" max="1033" width="2.140625" style="87" customWidth="1"/>
    <col min="1034" max="1034" width="0.42578125" style="87" customWidth="1"/>
    <col min="1035" max="1035" width="14" style="87" customWidth="1"/>
    <col min="1036" max="1036" width="5.7109375" style="87" customWidth="1"/>
    <col min="1037" max="1037" width="5.28515625" style="87" customWidth="1"/>
    <col min="1038" max="1038" width="3" style="87" customWidth="1"/>
    <col min="1039" max="1039" width="5.140625" style="87" customWidth="1"/>
    <col min="1040" max="1040" width="0.85546875" style="87" customWidth="1"/>
    <col min="1041" max="1041" width="2.42578125" style="87" customWidth="1"/>
    <col min="1042" max="1042" width="11.140625" style="87" customWidth="1"/>
    <col min="1043" max="1043" width="3.28515625" style="87" customWidth="1"/>
    <col min="1044" max="1279" width="9.140625" style="87"/>
    <col min="1280" max="1280" width="1.28515625" style="87" customWidth="1"/>
    <col min="1281" max="1281" width="8" style="87" customWidth="1"/>
    <col min="1282" max="1282" width="24.140625" style="87" customWidth="1"/>
    <col min="1283" max="1283" width="0" style="87" hidden="1" customWidth="1"/>
    <col min="1284" max="1284" width="4" style="87" customWidth="1"/>
    <col min="1285" max="1285" width="10.140625" style="87" customWidth="1"/>
    <col min="1286" max="1286" width="12.28515625" style="87" customWidth="1"/>
    <col min="1287" max="1287" width="2.5703125" style="87" customWidth="1"/>
    <col min="1288" max="1288" width="33.7109375" style="87" customWidth="1"/>
    <col min="1289" max="1289" width="2.140625" style="87" customWidth="1"/>
    <col min="1290" max="1290" width="0.42578125" style="87" customWidth="1"/>
    <col min="1291" max="1291" width="14" style="87" customWidth="1"/>
    <col min="1292" max="1292" width="5.7109375" style="87" customWidth="1"/>
    <col min="1293" max="1293" width="5.28515625" style="87" customWidth="1"/>
    <col min="1294" max="1294" width="3" style="87" customWidth="1"/>
    <col min="1295" max="1295" width="5.140625" style="87" customWidth="1"/>
    <col min="1296" max="1296" width="0.85546875" style="87" customWidth="1"/>
    <col min="1297" max="1297" width="2.42578125" style="87" customWidth="1"/>
    <col min="1298" max="1298" width="11.140625" style="87" customWidth="1"/>
    <col min="1299" max="1299" width="3.28515625" style="87" customWidth="1"/>
    <col min="1300" max="1535" width="9.140625" style="87"/>
    <col min="1536" max="1536" width="1.28515625" style="87" customWidth="1"/>
    <col min="1537" max="1537" width="8" style="87" customWidth="1"/>
    <col min="1538" max="1538" width="24.140625" style="87" customWidth="1"/>
    <col min="1539" max="1539" width="0" style="87" hidden="1" customWidth="1"/>
    <col min="1540" max="1540" width="4" style="87" customWidth="1"/>
    <col min="1541" max="1541" width="10.140625" style="87" customWidth="1"/>
    <col min="1542" max="1542" width="12.28515625" style="87" customWidth="1"/>
    <col min="1543" max="1543" width="2.5703125" style="87" customWidth="1"/>
    <col min="1544" max="1544" width="33.7109375" style="87" customWidth="1"/>
    <col min="1545" max="1545" width="2.140625" style="87" customWidth="1"/>
    <col min="1546" max="1546" width="0.42578125" style="87" customWidth="1"/>
    <col min="1547" max="1547" width="14" style="87" customWidth="1"/>
    <col min="1548" max="1548" width="5.7109375" style="87" customWidth="1"/>
    <col min="1549" max="1549" width="5.28515625" style="87" customWidth="1"/>
    <col min="1550" max="1550" width="3" style="87" customWidth="1"/>
    <col min="1551" max="1551" width="5.140625" style="87" customWidth="1"/>
    <col min="1552" max="1552" width="0.85546875" style="87" customWidth="1"/>
    <col min="1553" max="1553" width="2.42578125" style="87" customWidth="1"/>
    <col min="1554" max="1554" width="11.140625" style="87" customWidth="1"/>
    <col min="1555" max="1555" width="3.28515625" style="87" customWidth="1"/>
    <col min="1556" max="1791" width="9.140625" style="87"/>
    <col min="1792" max="1792" width="1.28515625" style="87" customWidth="1"/>
    <col min="1793" max="1793" width="8" style="87" customWidth="1"/>
    <col min="1794" max="1794" width="24.140625" style="87" customWidth="1"/>
    <col min="1795" max="1795" width="0" style="87" hidden="1" customWidth="1"/>
    <col min="1796" max="1796" width="4" style="87" customWidth="1"/>
    <col min="1797" max="1797" width="10.140625" style="87" customWidth="1"/>
    <col min="1798" max="1798" width="12.28515625" style="87" customWidth="1"/>
    <col min="1799" max="1799" width="2.5703125" style="87" customWidth="1"/>
    <col min="1800" max="1800" width="33.7109375" style="87" customWidth="1"/>
    <col min="1801" max="1801" width="2.140625" style="87" customWidth="1"/>
    <col min="1802" max="1802" width="0.42578125" style="87" customWidth="1"/>
    <col min="1803" max="1803" width="14" style="87" customWidth="1"/>
    <col min="1804" max="1804" width="5.7109375" style="87" customWidth="1"/>
    <col min="1805" max="1805" width="5.28515625" style="87" customWidth="1"/>
    <col min="1806" max="1806" width="3" style="87" customWidth="1"/>
    <col min="1807" max="1807" width="5.140625" style="87" customWidth="1"/>
    <col min="1808" max="1808" width="0.85546875" style="87" customWidth="1"/>
    <col min="1809" max="1809" width="2.42578125" style="87" customWidth="1"/>
    <col min="1810" max="1810" width="11.140625" style="87" customWidth="1"/>
    <col min="1811" max="1811" width="3.28515625" style="87" customWidth="1"/>
    <col min="1812" max="2047" width="9.140625" style="87"/>
    <col min="2048" max="2048" width="1.28515625" style="87" customWidth="1"/>
    <col min="2049" max="2049" width="8" style="87" customWidth="1"/>
    <col min="2050" max="2050" width="24.140625" style="87" customWidth="1"/>
    <col min="2051" max="2051" width="0" style="87" hidden="1" customWidth="1"/>
    <col min="2052" max="2052" width="4" style="87" customWidth="1"/>
    <col min="2053" max="2053" width="10.140625" style="87" customWidth="1"/>
    <col min="2054" max="2054" width="12.28515625" style="87" customWidth="1"/>
    <col min="2055" max="2055" width="2.5703125" style="87" customWidth="1"/>
    <col min="2056" max="2056" width="33.7109375" style="87" customWidth="1"/>
    <col min="2057" max="2057" width="2.140625" style="87" customWidth="1"/>
    <col min="2058" max="2058" width="0.42578125" style="87" customWidth="1"/>
    <col min="2059" max="2059" width="14" style="87" customWidth="1"/>
    <col min="2060" max="2060" width="5.7109375" style="87" customWidth="1"/>
    <col min="2061" max="2061" width="5.28515625" style="87" customWidth="1"/>
    <col min="2062" max="2062" width="3" style="87" customWidth="1"/>
    <col min="2063" max="2063" width="5.140625" style="87" customWidth="1"/>
    <col min="2064" max="2064" width="0.85546875" style="87" customWidth="1"/>
    <col min="2065" max="2065" width="2.42578125" style="87" customWidth="1"/>
    <col min="2066" max="2066" width="11.140625" style="87" customWidth="1"/>
    <col min="2067" max="2067" width="3.28515625" style="87" customWidth="1"/>
    <col min="2068" max="2303" width="9.140625" style="87"/>
    <col min="2304" max="2304" width="1.28515625" style="87" customWidth="1"/>
    <col min="2305" max="2305" width="8" style="87" customWidth="1"/>
    <col min="2306" max="2306" width="24.140625" style="87" customWidth="1"/>
    <col min="2307" max="2307" width="0" style="87" hidden="1" customWidth="1"/>
    <col min="2308" max="2308" width="4" style="87" customWidth="1"/>
    <col min="2309" max="2309" width="10.140625" style="87" customWidth="1"/>
    <col min="2310" max="2310" width="12.28515625" style="87" customWidth="1"/>
    <col min="2311" max="2311" width="2.5703125" style="87" customWidth="1"/>
    <col min="2312" max="2312" width="33.7109375" style="87" customWidth="1"/>
    <col min="2313" max="2313" width="2.140625" style="87" customWidth="1"/>
    <col min="2314" max="2314" width="0.42578125" style="87" customWidth="1"/>
    <col min="2315" max="2315" width="14" style="87" customWidth="1"/>
    <col min="2316" max="2316" width="5.7109375" style="87" customWidth="1"/>
    <col min="2317" max="2317" width="5.28515625" style="87" customWidth="1"/>
    <col min="2318" max="2318" width="3" style="87" customWidth="1"/>
    <col min="2319" max="2319" width="5.140625" style="87" customWidth="1"/>
    <col min="2320" max="2320" width="0.85546875" style="87" customWidth="1"/>
    <col min="2321" max="2321" width="2.42578125" style="87" customWidth="1"/>
    <col min="2322" max="2322" width="11.140625" style="87" customWidth="1"/>
    <col min="2323" max="2323" width="3.28515625" style="87" customWidth="1"/>
    <col min="2324" max="2559" width="9.140625" style="87"/>
    <col min="2560" max="2560" width="1.28515625" style="87" customWidth="1"/>
    <col min="2561" max="2561" width="8" style="87" customWidth="1"/>
    <col min="2562" max="2562" width="24.140625" style="87" customWidth="1"/>
    <col min="2563" max="2563" width="0" style="87" hidden="1" customWidth="1"/>
    <col min="2564" max="2564" width="4" style="87" customWidth="1"/>
    <col min="2565" max="2565" width="10.140625" style="87" customWidth="1"/>
    <col min="2566" max="2566" width="12.28515625" style="87" customWidth="1"/>
    <col min="2567" max="2567" width="2.5703125" style="87" customWidth="1"/>
    <col min="2568" max="2568" width="33.7109375" style="87" customWidth="1"/>
    <col min="2569" max="2569" width="2.140625" style="87" customWidth="1"/>
    <col min="2570" max="2570" width="0.42578125" style="87" customWidth="1"/>
    <col min="2571" max="2571" width="14" style="87" customWidth="1"/>
    <col min="2572" max="2572" width="5.7109375" style="87" customWidth="1"/>
    <col min="2573" max="2573" width="5.28515625" style="87" customWidth="1"/>
    <col min="2574" max="2574" width="3" style="87" customWidth="1"/>
    <col min="2575" max="2575" width="5.140625" style="87" customWidth="1"/>
    <col min="2576" max="2576" width="0.85546875" style="87" customWidth="1"/>
    <col min="2577" max="2577" width="2.42578125" style="87" customWidth="1"/>
    <col min="2578" max="2578" width="11.140625" style="87" customWidth="1"/>
    <col min="2579" max="2579" width="3.28515625" style="87" customWidth="1"/>
    <col min="2580" max="2815" width="9.140625" style="87"/>
    <col min="2816" max="2816" width="1.28515625" style="87" customWidth="1"/>
    <col min="2817" max="2817" width="8" style="87" customWidth="1"/>
    <col min="2818" max="2818" width="24.140625" style="87" customWidth="1"/>
    <col min="2819" max="2819" width="0" style="87" hidden="1" customWidth="1"/>
    <col min="2820" max="2820" width="4" style="87" customWidth="1"/>
    <col min="2821" max="2821" width="10.140625" style="87" customWidth="1"/>
    <col min="2822" max="2822" width="12.28515625" style="87" customWidth="1"/>
    <col min="2823" max="2823" width="2.5703125" style="87" customWidth="1"/>
    <col min="2824" max="2824" width="33.7109375" style="87" customWidth="1"/>
    <col min="2825" max="2825" width="2.140625" style="87" customWidth="1"/>
    <col min="2826" max="2826" width="0.42578125" style="87" customWidth="1"/>
    <col min="2827" max="2827" width="14" style="87" customWidth="1"/>
    <col min="2828" max="2828" width="5.7109375" style="87" customWidth="1"/>
    <col min="2829" max="2829" width="5.28515625" style="87" customWidth="1"/>
    <col min="2830" max="2830" width="3" style="87" customWidth="1"/>
    <col min="2831" max="2831" width="5.140625" style="87" customWidth="1"/>
    <col min="2832" max="2832" width="0.85546875" style="87" customWidth="1"/>
    <col min="2833" max="2833" width="2.42578125" style="87" customWidth="1"/>
    <col min="2834" max="2834" width="11.140625" style="87" customWidth="1"/>
    <col min="2835" max="2835" width="3.28515625" style="87" customWidth="1"/>
    <col min="2836" max="3071" width="9.140625" style="87"/>
    <col min="3072" max="3072" width="1.28515625" style="87" customWidth="1"/>
    <col min="3073" max="3073" width="8" style="87" customWidth="1"/>
    <col min="3074" max="3074" width="24.140625" style="87" customWidth="1"/>
    <col min="3075" max="3075" width="0" style="87" hidden="1" customWidth="1"/>
    <col min="3076" max="3076" width="4" style="87" customWidth="1"/>
    <col min="3077" max="3077" width="10.140625" style="87" customWidth="1"/>
    <col min="3078" max="3078" width="12.28515625" style="87" customWidth="1"/>
    <col min="3079" max="3079" width="2.5703125" style="87" customWidth="1"/>
    <col min="3080" max="3080" width="33.7109375" style="87" customWidth="1"/>
    <col min="3081" max="3081" width="2.140625" style="87" customWidth="1"/>
    <col min="3082" max="3082" width="0.42578125" style="87" customWidth="1"/>
    <col min="3083" max="3083" width="14" style="87" customWidth="1"/>
    <col min="3084" max="3084" width="5.7109375" style="87" customWidth="1"/>
    <col min="3085" max="3085" width="5.28515625" style="87" customWidth="1"/>
    <col min="3086" max="3086" width="3" style="87" customWidth="1"/>
    <col min="3087" max="3087" width="5.140625" style="87" customWidth="1"/>
    <col min="3088" max="3088" width="0.85546875" style="87" customWidth="1"/>
    <col min="3089" max="3089" width="2.42578125" style="87" customWidth="1"/>
    <col min="3090" max="3090" width="11.140625" style="87" customWidth="1"/>
    <col min="3091" max="3091" width="3.28515625" style="87" customWidth="1"/>
    <col min="3092" max="3327" width="9.140625" style="87"/>
    <col min="3328" max="3328" width="1.28515625" style="87" customWidth="1"/>
    <col min="3329" max="3329" width="8" style="87" customWidth="1"/>
    <col min="3330" max="3330" width="24.140625" style="87" customWidth="1"/>
    <col min="3331" max="3331" width="0" style="87" hidden="1" customWidth="1"/>
    <col min="3332" max="3332" width="4" style="87" customWidth="1"/>
    <col min="3333" max="3333" width="10.140625" style="87" customWidth="1"/>
    <col min="3334" max="3334" width="12.28515625" style="87" customWidth="1"/>
    <col min="3335" max="3335" width="2.5703125" style="87" customWidth="1"/>
    <col min="3336" max="3336" width="33.7109375" style="87" customWidth="1"/>
    <col min="3337" max="3337" width="2.140625" style="87" customWidth="1"/>
    <col min="3338" max="3338" width="0.42578125" style="87" customWidth="1"/>
    <col min="3339" max="3339" width="14" style="87" customWidth="1"/>
    <col min="3340" max="3340" width="5.7109375" style="87" customWidth="1"/>
    <col min="3341" max="3341" width="5.28515625" style="87" customWidth="1"/>
    <col min="3342" max="3342" width="3" style="87" customWidth="1"/>
    <col min="3343" max="3343" width="5.140625" style="87" customWidth="1"/>
    <col min="3344" max="3344" width="0.85546875" style="87" customWidth="1"/>
    <col min="3345" max="3345" width="2.42578125" style="87" customWidth="1"/>
    <col min="3346" max="3346" width="11.140625" style="87" customWidth="1"/>
    <col min="3347" max="3347" width="3.28515625" style="87" customWidth="1"/>
    <col min="3348" max="3583" width="9.140625" style="87"/>
    <col min="3584" max="3584" width="1.28515625" style="87" customWidth="1"/>
    <col min="3585" max="3585" width="8" style="87" customWidth="1"/>
    <col min="3586" max="3586" width="24.140625" style="87" customWidth="1"/>
    <col min="3587" max="3587" width="0" style="87" hidden="1" customWidth="1"/>
    <col min="3588" max="3588" width="4" style="87" customWidth="1"/>
    <col min="3589" max="3589" width="10.140625" style="87" customWidth="1"/>
    <col min="3590" max="3590" width="12.28515625" style="87" customWidth="1"/>
    <col min="3591" max="3591" width="2.5703125" style="87" customWidth="1"/>
    <col min="3592" max="3592" width="33.7109375" style="87" customWidth="1"/>
    <col min="3593" max="3593" width="2.140625" style="87" customWidth="1"/>
    <col min="3594" max="3594" width="0.42578125" style="87" customWidth="1"/>
    <col min="3595" max="3595" width="14" style="87" customWidth="1"/>
    <col min="3596" max="3596" width="5.7109375" style="87" customWidth="1"/>
    <col min="3597" max="3597" width="5.28515625" style="87" customWidth="1"/>
    <col min="3598" max="3598" width="3" style="87" customWidth="1"/>
    <col min="3599" max="3599" width="5.140625" style="87" customWidth="1"/>
    <col min="3600" max="3600" width="0.85546875" style="87" customWidth="1"/>
    <col min="3601" max="3601" width="2.42578125" style="87" customWidth="1"/>
    <col min="3602" max="3602" width="11.140625" style="87" customWidth="1"/>
    <col min="3603" max="3603" width="3.28515625" style="87" customWidth="1"/>
    <col min="3604" max="3839" width="9.140625" style="87"/>
    <col min="3840" max="3840" width="1.28515625" style="87" customWidth="1"/>
    <col min="3841" max="3841" width="8" style="87" customWidth="1"/>
    <col min="3842" max="3842" width="24.140625" style="87" customWidth="1"/>
    <col min="3843" max="3843" width="0" style="87" hidden="1" customWidth="1"/>
    <col min="3844" max="3844" width="4" style="87" customWidth="1"/>
    <col min="3845" max="3845" width="10.140625" style="87" customWidth="1"/>
    <col min="3846" max="3846" width="12.28515625" style="87" customWidth="1"/>
    <col min="3847" max="3847" width="2.5703125" style="87" customWidth="1"/>
    <col min="3848" max="3848" width="33.7109375" style="87" customWidth="1"/>
    <col min="3849" max="3849" width="2.140625" style="87" customWidth="1"/>
    <col min="3850" max="3850" width="0.42578125" style="87" customWidth="1"/>
    <col min="3851" max="3851" width="14" style="87" customWidth="1"/>
    <col min="3852" max="3852" width="5.7109375" style="87" customWidth="1"/>
    <col min="3853" max="3853" width="5.28515625" style="87" customWidth="1"/>
    <col min="3854" max="3854" width="3" style="87" customWidth="1"/>
    <col min="3855" max="3855" width="5.140625" style="87" customWidth="1"/>
    <col min="3856" max="3856" width="0.85546875" style="87" customWidth="1"/>
    <col min="3857" max="3857" width="2.42578125" style="87" customWidth="1"/>
    <col min="3858" max="3858" width="11.140625" style="87" customWidth="1"/>
    <col min="3859" max="3859" width="3.28515625" style="87" customWidth="1"/>
    <col min="3860" max="4095" width="9.140625" style="87"/>
    <col min="4096" max="4096" width="1.28515625" style="87" customWidth="1"/>
    <col min="4097" max="4097" width="8" style="87" customWidth="1"/>
    <col min="4098" max="4098" width="24.140625" style="87" customWidth="1"/>
    <col min="4099" max="4099" width="0" style="87" hidden="1" customWidth="1"/>
    <col min="4100" max="4100" width="4" style="87" customWidth="1"/>
    <col min="4101" max="4101" width="10.140625" style="87" customWidth="1"/>
    <col min="4102" max="4102" width="12.28515625" style="87" customWidth="1"/>
    <col min="4103" max="4103" width="2.5703125" style="87" customWidth="1"/>
    <col min="4104" max="4104" width="33.7109375" style="87" customWidth="1"/>
    <col min="4105" max="4105" width="2.140625" style="87" customWidth="1"/>
    <col min="4106" max="4106" width="0.42578125" style="87" customWidth="1"/>
    <col min="4107" max="4107" width="14" style="87" customWidth="1"/>
    <col min="4108" max="4108" width="5.7109375" style="87" customWidth="1"/>
    <col min="4109" max="4109" width="5.28515625" style="87" customWidth="1"/>
    <col min="4110" max="4110" width="3" style="87" customWidth="1"/>
    <col min="4111" max="4111" width="5.140625" style="87" customWidth="1"/>
    <col min="4112" max="4112" width="0.85546875" style="87" customWidth="1"/>
    <col min="4113" max="4113" width="2.42578125" style="87" customWidth="1"/>
    <col min="4114" max="4114" width="11.140625" style="87" customWidth="1"/>
    <col min="4115" max="4115" width="3.28515625" style="87" customWidth="1"/>
    <col min="4116" max="4351" width="9.140625" style="87"/>
    <col min="4352" max="4352" width="1.28515625" style="87" customWidth="1"/>
    <col min="4353" max="4353" width="8" style="87" customWidth="1"/>
    <col min="4354" max="4354" width="24.140625" style="87" customWidth="1"/>
    <col min="4355" max="4355" width="0" style="87" hidden="1" customWidth="1"/>
    <col min="4356" max="4356" width="4" style="87" customWidth="1"/>
    <col min="4357" max="4357" width="10.140625" style="87" customWidth="1"/>
    <col min="4358" max="4358" width="12.28515625" style="87" customWidth="1"/>
    <col min="4359" max="4359" width="2.5703125" style="87" customWidth="1"/>
    <col min="4360" max="4360" width="33.7109375" style="87" customWidth="1"/>
    <col min="4361" max="4361" width="2.140625" style="87" customWidth="1"/>
    <col min="4362" max="4362" width="0.42578125" style="87" customWidth="1"/>
    <col min="4363" max="4363" width="14" style="87" customWidth="1"/>
    <col min="4364" max="4364" width="5.7109375" style="87" customWidth="1"/>
    <col min="4365" max="4365" width="5.28515625" style="87" customWidth="1"/>
    <col min="4366" max="4366" width="3" style="87" customWidth="1"/>
    <col min="4367" max="4367" width="5.140625" style="87" customWidth="1"/>
    <col min="4368" max="4368" width="0.85546875" style="87" customWidth="1"/>
    <col min="4369" max="4369" width="2.42578125" style="87" customWidth="1"/>
    <col min="4370" max="4370" width="11.140625" style="87" customWidth="1"/>
    <col min="4371" max="4371" width="3.28515625" style="87" customWidth="1"/>
    <col min="4372" max="4607" width="9.140625" style="87"/>
    <col min="4608" max="4608" width="1.28515625" style="87" customWidth="1"/>
    <col min="4609" max="4609" width="8" style="87" customWidth="1"/>
    <col min="4610" max="4610" width="24.140625" style="87" customWidth="1"/>
    <col min="4611" max="4611" width="0" style="87" hidden="1" customWidth="1"/>
    <col min="4612" max="4612" width="4" style="87" customWidth="1"/>
    <col min="4613" max="4613" width="10.140625" style="87" customWidth="1"/>
    <col min="4614" max="4614" width="12.28515625" style="87" customWidth="1"/>
    <col min="4615" max="4615" width="2.5703125" style="87" customWidth="1"/>
    <col min="4616" max="4616" width="33.7109375" style="87" customWidth="1"/>
    <col min="4617" max="4617" width="2.140625" style="87" customWidth="1"/>
    <col min="4618" max="4618" width="0.42578125" style="87" customWidth="1"/>
    <col min="4619" max="4619" width="14" style="87" customWidth="1"/>
    <col min="4620" max="4620" width="5.7109375" style="87" customWidth="1"/>
    <col min="4621" max="4621" width="5.28515625" style="87" customWidth="1"/>
    <col min="4622" max="4622" width="3" style="87" customWidth="1"/>
    <col min="4623" max="4623" width="5.140625" style="87" customWidth="1"/>
    <col min="4624" max="4624" width="0.85546875" style="87" customWidth="1"/>
    <col min="4625" max="4625" width="2.42578125" style="87" customWidth="1"/>
    <col min="4626" max="4626" width="11.140625" style="87" customWidth="1"/>
    <col min="4627" max="4627" width="3.28515625" style="87" customWidth="1"/>
    <col min="4628" max="4863" width="9.140625" style="87"/>
    <col min="4864" max="4864" width="1.28515625" style="87" customWidth="1"/>
    <col min="4865" max="4865" width="8" style="87" customWidth="1"/>
    <col min="4866" max="4866" width="24.140625" style="87" customWidth="1"/>
    <col min="4867" max="4867" width="0" style="87" hidden="1" customWidth="1"/>
    <col min="4868" max="4868" width="4" style="87" customWidth="1"/>
    <col min="4869" max="4869" width="10.140625" style="87" customWidth="1"/>
    <col min="4870" max="4870" width="12.28515625" style="87" customWidth="1"/>
    <col min="4871" max="4871" width="2.5703125" style="87" customWidth="1"/>
    <col min="4872" max="4872" width="33.7109375" style="87" customWidth="1"/>
    <col min="4873" max="4873" width="2.140625" style="87" customWidth="1"/>
    <col min="4874" max="4874" width="0.42578125" style="87" customWidth="1"/>
    <col min="4875" max="4875" width="14" style="87" customWidth="1"/>
    <col min="4876" max="4876" width="5.7109375" style="87" customWidth="1"/>
    <col min="4877" max="4877" width="5.28515625" style="87" customWidth="1"/>
    <col min="4878" max="4878" width="3" style="87" customWidth="1"/>
    <col min="4879" max="4879" width="5.140625" style="87" customWidth="1"/>
    <col min="4880" max="4880" width="0.85546875" style="87" customWidth="1"/>
    <col min="4881" max="4881" width="2.42578125" style="87" customWidth="1"/>
    <col min="4882" max="4882" width="11.140625" style="87" customWidth="1"/>
    <col min="4883" max="4883" width="3.28515625" style="87" customWidth="1"/>
    <col min="4884" max="5119" width="9.140625" style="87"/>
    <col min="5120" max="5120" width="1.28515625" style="87" customWidth="1"/>
    <col min="5121" max="5121" width="8" style="87" customWidth="1"/>
    <col min="5122" max="5122" width="24.140625" style="87" customWidth="1"/>
    <col min="5123" max="5123" width="0" style="87" hidden="1" customWidth="1"/>
    <col min="5124" max="5124" width="4" style="87" customWidth="1"/>
    <col min="5125" max="5125" width="10.140625" style="87" customWidth="1"/>
    <col min="5126" max="5126" width="12.28515625" style="87" customWidth="1"/>
    <col min="5127" max="5127" width="2.5703125" style="87" customWidth="1"/>
    <col min="5128" max="5128" width="33.7109375" style="87" customWidth="1"/>
    <col min="5129" max="5129" width="2.140625" style="87" customWidth="1"/>
    <col min="5130" max="5130" width="0.42578125" style="87" customWidth="1"/>
    <col min="5131" max="5131" width="14" style="87" customWidth="1"/>
    <col min="5132" max="5132" width="5.7109375" style="87" customWidth="1"/>
    <col min="5133" max="5133" width="5.28515625" style="87" customWidth="1"/>
    <col min="5134" max="5134" width="3" style="87" customWidth="1"/>
    <col min="5135" max="5135" width="5.140625" style="87" customWidth="1"/>
    <col min="5136" max="5136" width="0.85546875" style="87" customWidth="1"/>
    <col min="5137" max="5137" width="2.42578125" style="87" customWidth="1"/>
    <col min="5138" max="5138" width="11.140625" style="87" customWidth="1"/>
    <col min="5139" max="5139" width="3.28515625" style="87" customWidth="1"/>
    <col min="5140" max="5375" width="9.140625" style="87"/>
    <col min="5376" max="5376" width="1.28515625" style="87" customWidth="1"/>
    <col min="5377" max="5377" width="8" style="87" customWidth="1"/>
    <col min="5378" max="5378" width="24.140625" style="87" customWidth="1"/>
    <col min="5379" max="5379" width="0" style="87" hidden="1" customWidth="1"/>
    <col min="5380" max="5380" width="4" style="87" customWidth="1"/>
    <col min="5381" max="5381" width="10.140625" style="87" customWidth="1"/>
    <col min="5382" max="5382" width="12.28515625" style="87" customWidth="1"/>
    <col min="5383" max="5383" width="2.5703125" style="87" customWidth="1"/>
    <col min="5384" max="5384" width="33.7109375" style="87" customWidth="1"/>
    <col min="5385" max="5385" width="2.140625" style="87" customWidth="1"/>
    <col min="5386" max="5386" width="0.42578125" style="87" customWidth="1"/>
    <col min="5387" max="5387" width="14" style="87" customWidth="1"/>
    <col min="5388" max="5388" width="5.7109375" style="87" customWidth="1"/>
    <col min="5389" max="5389" width="5.28515625" style="87" customWidth="1"/>
    <col min="5390" max="5390" width="3" style="87" customWidth="1"/>
    <col min="5391" max="5391" width="5.140625" style="87" customWidth="1"/>
    <col min="5392" max="5392" width="0.85546875" style="87" customWidth="1"/>
    <col min="5393" max="5393" width="2.42578125" style="87" customWidth="1"/>
    <col min="5394" max="5394" width="11.140625" style="87" customWidth="1"/>
    <col min="5395" max="5395" width="3.28515625" style="87" customWidth="1"/>
    <col min="5396" max="5631" width="9.140625" style="87"/>
    <col min="5632" max="5632" width="1.28515625" style="87" customWidth="1"/>
    <col min="5633" max="5633" width="8" style="87" customWidth="1"/>
    <col min="5634" max="5634" width="24.140625" style="87" customWidth="1"/>
    <col min="5635" max="5635" width="0" style="87" hidden="1" customWidth="1"/>
    <col min="5636" max="5636" width="4" style="87" customWidth="1"/>
    <col min="5637" max="5637" width="10.140625" style="87" customWidth="1"/>
    <col min="5638" max="5638" width="12.28515625" style="87" customWidth="1"/>
    <col min="5639" max="5639" width="2.5703125" style="87" customWidth="1"/>
    <col min="5640" max="5640" width="33.7109375" style="87" customWidth="1"/>
    <col min="5641" max="5641" width="2.140625" style="87" customWidth="1"/>
    <col min="5642" max="5642" width="0.42578125" style="87" customWidth="1"/>
    <col min="5643" max="5643" width="14" style="87" customWidth="1"/>
    <col min="5644" max="5644" width="5.7109375" style="87" customWidth="1"/>
    <col min="5645" max="5645" width="5.28515625" style="87" customWidth="1"/>
    <col min="5646" max="5646" width="3" style="87" customWidth="1"/>
    <col min="5647" max="5647" width="5.140625" style="87" customWidth="1"/>
    <col min="5648" max="5648" width="0.85546875" style="87" customWidth="1"/>
    <col min="5649" max="5649" width="2.42578125" style="87" customWidth="1"/>
    <col min="5650" max="5650" width="11.140625" style="87" customWidth="1"/>
    <col min="5651" max="5651" width="3.28515625" style="87" customWidth="1"/>
    <col min="5652" max="5887" width="9.140625" style="87"/>
    <col min="5888" max="5888" width="1.28515625" style="87" customWidth="1"/>
    <col min="5889" max="5889" width="8" style="87" customWidth="1"/>
    <col min="5890" max="5890" width="24.140625" style="87" customWidth="1"/>
    <col min="5891" max="5891" width="0" style="87" hidden="1" customWidth="1"/>
    <col min="5892" max="5892" width="4" style="87" customWidth="1"/>
    <col min="5893" max="5893" width="10.140625" style="87" customWidth="1"/>
    <col min="5894" max="5894" width="12.28515625" style="87" customWidth="1"/>
    <col min="5895" max="5895" width="2.5703125" style="87" customWidth="1"/>
    <col min="5896" max="5896" width="33.7109375" style="87" customWidth="1"/>
    <col min="5897" max="5897" width="2.140625" style="87" customWidth="1"/>
    <col min="5898" max="5898" width="0.42578125" style="87" customWidth="1"/>
    <col min="5899" max="5899" width="14" style="87" customWidth="1"/>
    <col min="5900" max="5900" width="5.7109375" style="87" customWidth="1"/>
    <col min="5901" max="5901" width="5.28515625" style="87" customWidth="1"/>
    <col min="5902" max="5902" width="3" style="87" customWidth="1"/>
    <col min="5903" max="5903" width="5.140625" style="87" customWidth="1"/>
    <col min="5904" max="5904" width="0.85546875" style="87" customWidth="1"/>
    <col min="5905" max="5905" width="2.42578125" style="87" customWidth="1"/>
    <col min="5906" max="5906" width="11.140625" style="87" customWidth="1"/>
    <col min="5907" max="5907" width="3.28515625" style="87" customWidth="1"/>
    <col min="5908" max="6143" width="9.140625" style="87"/>
    <col min="6144" max="6144" width="1.28515625" style="87" customWidth="1"/>
    <col min="6145" max="6145" width="8" style="87" customWidth="1"/>
    <col min="6146" max="6146" width="24.140625" style="87" customWidth="1"/>
    <col min="6147" max="6147" width="0" style="87" hidden="1" customWidth="1"/>
    <col min="6148" max="6148" width="4" style="87" customWidth="1"/>
    <col min="6149" max="6149" width="10.140625" style="87" customWidth="1"/>
    <col min="6150" max="6150" width="12.28515625" style="87" customWidth="1"/>
    <col min="6151" max="6151" width="2.5703125" style="87" customWidth="1"/>
    <col min="6152" max="6152" width="33.7109375" style="87" customWidth="1"/>
    <col min="6153" max="6153" width="2.140625" style="87" customWidth="1"/>
    <col min="6154" max="6154" width="0.42578125" style="87" customWidth="1"/>
    <col min="6155" max="6155" width="14" style="87" customWidth="1"/>
    <col min="6156" max="6156" width="5.7109375" style="87" customWidth="1"/>
    <col min="6157" max="6157" width="5.28515625" style="87" customWidth="1"/>
    <col min="6158" max="6158" width="3" style="87" customWidth="1"/>
    <col min="6159" max="6159" width="5.140625" style="87" customWidth="1"/>
    <col min="6160" max="6160" width="0.85546875" style="87" customWidth="1"/>
    <col min="6161" max="6161" width="2.42578125" style="87" customWidth="1"/>
    <col min="6162" max="6162" width="11.140625" style="87" customWidth="1"/>
    <col min="6163" max="6163" width="3.28515625" style="87" customWidth="1"/>
    <col min="6164" max="6399" width="9.140625" style="87"/>
    <col min="6400" max="6400" width="1.28515625" style="87" customWidth="1"/>
    <col min="6401" max="6401" width="8" style="87" customWidth="1"/>
    <col min="6402" max="6402" width="24.140625" style="87" customWidth="1"/>
    <col min="6403" max="6403" width="0" style="87" hidden="1" customWidth="1"/>
    <col min="6404" max="6404" width="4" style="87" customWidth="1"/>
    <col min="6405" max="6405" width="10.140625" style="87" customWidth="1"/>
    <col min="6406" max="6406" width="12.28515625" style="87" customWidth="1"/>
    <col min="6407" max="6407" width="2.5703125" style="87" customWidth="1"/>
    <col min="6408" max="6408" width="33.7109375" style="87" customWidth="1"/>
    <col min="6409" max="6409" width="2.140625" style="87" customWidth="1"/>
    <col min="6410" max="6410" width="0.42578125" style="87" customWidth="1"/>
    <col min="6411" max="6411" width="14" style="87" customWidth="1"/>
    <col min="6412" max="6412" width="5.7109375" style="87" customWidth="1"/>
    <col min="6413" max="6413" width="5.28515625" style="87" customWidth="1"/>
    <col min="6414" max="6414" width="3" style="87" customWidth="1"/>
    <col min="6415" max="6415" width="5.140625" style="87" customWidth="1"/>
    <col min="6416" max="6416" width="0.85546875" style="87" customWidth="1"/>
    <col min="6417" max="6417" width="2.42578125" style="87" customWidth="1"/>
    <col min="6418" max="6418" width="11.140625" style="87" customWidth="1"/>
    <col min="6419" max="6419" width="3.28515625" style="87" customWidth="1"/>
    <col min="6420" max="6655" width="9.140625" style="87"/>
    <col min="6656" max="6656" width="1.28515625" style="87" customWidth="1"/>
    <col min="6657" max="6657" width="8" style="87" customWidth="1"/>
    <col min="6658" max="6658" width="24.140625" style="87" customWidth="1"/>
    <col min="6659" max="6659" width="0" style="87" hidden="1" customWidth="1"/>
    <col min="6660" max="6660" width="4" style="87" customWidth="1"/>
    <col min="6661" max="6661" width="10.140625" style="87" customWidth="1"/>
    <col min="6662" max="6662" width="12.28515625" style="87" customWidth="1"/>
    <col min="6663" max="6663" width="2.5703125" style="87" customWidth="1"/>
    <col min="6664" max="6664" width="33.7109375" style="87" customWidth="1"/>
    <col min="6665" max="6665" width="2.140625" style="87" customWidth="1"/>
    <col min="6666" max="6666" width="0.42578125" style="87" customWidth="1"/>
    <col min="6667" max="6667" width="14" style="87" customWidth="1"/>
    <col min="6668" max="6668" width="5.7109375" style="87" customWidth="1"/>
    <col min="6669" max="6669" width="5.28515625" style="87" customWidth="1"/>
    <col min="6670" max="6670" width="3" style="87" customWidth="1"/>
    <col min="6671" max="6671" width="5.140625" style="87" customWidth="1"/>
    <col min="6672" max="6672" width="0.85546875" style="87" customWidth="1"/>
    <col min="6673" max="6673" width="2.42578125" style="87" customWidth="1"/>
    <col min="6674" max="6674" width="11.140625" style="87" customWidth="1"/>
    <col min="6675" max="6675" width="3.28515625" style="87" customWidth="1"/>
    <col min="6676" max="6911" width="9.140625" style="87"/>
    <col min="6912" max="6912" width="1.28515625" style="87" customWidth="1"/>
    <col min="6913" max="6913" width="8" style="87" customWidth="1"/>
    <col min="6914" max="6914" width="24.140625" style="87" customWidth="1"/>
    <col min="6915" max="6915" width="0" style="87" hidden="1" customWidth="1"/>
    <col min="6916" max="6916" width="4" style="87" customWidth="1"/>
    <col min="6917" max="6917" width="10.140625" style="87" customWidth="1"/>
    <col min="6918" max="6918" width="12.28515625" style="87" customWidth="1"/>
    <col min="6919" max="6919" width="2.5703125" style="87" customWidth="1"/>
    <col min="6920" max="6920" width="33.7109375" style="87" customWidth="1"/>
    <col min="6921" max="6921" width="2.140625" style="87" customWidth="1"/>
    <col min="6922" max="6922" width="0.42578125" style="87" customWidth="1"/>
    <col min="6923" max="6923" width="14" style="87" customWidth="1"/>
    <col min="6924" max="6924" width="5.7109375" style="87" customWidth="1"/>
    <col min="6925" max="6925" width="5.28515625" style="87" customWidth="1"/>
    <col min="6926" max="6926" width="3" style="87" customWidth="1"/>
    <col min="6927" max="6927" width="5.140625" style="87" customWidth="1"/>
    <col min="6928" max="6928" width="0.85546875" style="87" customWidth="1"/>
    <col min="6929" max="6929" width="2.42578125" style="87" customWidth="1"/>
    <col min="6930" max="6930" width="11.140625" style="87" customWidth="1"/>
    <col min="6931" max="6931" width="3.28515625" style="87" customWidth="1"/>
    <col min="6932" max="7167" width="9.140625" style="87"/>
    <col min="7168" max="7168" width="1.28515625" style="87" customWidth="1"/>
    <col min="7169" max="7169" width="8" style="87" customWidth="1"/>
    <col min="7170" max="7170" width="24.140625" style="87" customWidth="1"/>
    <col min="7171" max="7171" width="0" style="87" hidden="1" customWidth="1"/>
    <col min="7172" max="7172" width="4" style="87" customWidth="1"/>
    <col min="7173" max="7173" width="10.140625" style="87" customWidth="1"/>
    <col min="7174" max="7174" width="12.28515625" style="87" customWidth="1"/>
    <col min="7175" max="7175" width="2.5703125" style="87" customWidth="1"/>
    <col min="7176" max="7176" width="33.7109375" style="87" customWidth="1"/>
    <col min="7177" max="7177" width="2.140625" style="87" customWidth="1"/>
    <col min="7178" max="7178" width="0.42578125" style="87" customWidth="1"/>
    <col min="7179" max="7179" width="14" style="87" customWidth="1"/>
    <col min="7180" max="7180" width="5.7109375" style="87" customWidth="1"/>
    <col min="7181" max="7181" width="5.28515625" style="87" customWidth="1"/>
    <col min="7182" max="7182" width="3" style="87" customWidth="1"/>
    <col min="7183" max="7183" width="5.140625" style="87" customWidth="1"/>
    <col min="7184" max="7184" width="0.85546875" style="87" customWidth="1"/>
    <col min="7185" max="7185" width="2.42578125" style="87" customWidth="1"/>
    <col min="7186" max="7186" width="11.140625" style="87" customWidth="1"/>
    <col min="7187" max="7187" width="3.28515625" style="87" customWidth="1"/>
    <col min="7188" max="7423" width="9.140625" style="87"/>
    <col min="7424" max="7424" width="1.28515625" style="87" customWidth="1"/>
    <col min="7425" max="7425" width="8" style="87" customWidth="1"/>
    <col min="7426" max="7426" width="24.140625" style="87" customWidth="1"/>
    <col min="7427" max="7427" width="0" style="87" hidden="1" customWidth="1"/>
    <col min="7428" max="7428" width="4" style="87" customWidth="1"/>
    <col min="7429" max="7429" width="10.140625" style="87" customWidth="1"/>
    <col min="7430" max="7430" width="12.28515625" style="87" customWidth="1"/>
    <col min="7431" max="7431" width="2.5703125" style="87" customWidth="1"/>
    <col min="7432" max="7432" width="33.7109375" style="87" customWidth="1"/>
    <col min="7433" max="7433" width="2.140625" style="87" customWidth="1"/>
    <col min="7434" max="7434" width="0.42578125" style="87" customWidth="1"/>
    <col min="7435" max="7435" width="14" style="87" customWidth="1"/>
    <col min="7436" max="7436" width="5.7109375" style="87" customWidth="1"/>
    <col min="7437" max="7437" width="5.28515625" style="87" customWidth="1"/>
    <col min="7438" max="7438" width="3" style="87" customWidth="1"/>
    <col min="7439" max="7439" width="5.140625" style="87" customWidth="1"/>
    <col min="7440" max="7440" width="0.85546875" style="87" customWidth="1"/>
    <col min="7441" max="7441" width="2.42578125" style="87" customWidth="1"/>
    <col min="7442" max="7442" width="11.140625" style="87" customWidth="1"/>
    <col min="7443" max="7443" width="3.28515625" style="87" customWidth="1"/>
    <col min="7444" max="7679" width="9.140625" style="87"/>
    <col min="7680" max="7680" width="1.28515625" style="87" customWidth="1"/>
    <col min="7681" max="7681" width="8" style="87" customWidth="1"/>
    <col min="7682" max="7682" width="24.140625" style="87" customWidth="1"/>
    <col min="7683" max="7683" width="0" style="87" hidden="1" customWidth="1"/>
    <col min="7684" max="7684" width="4" style="87" customWidth="1"/>
    <col min="7685" max="7685" width="10.140625" style="87" customWidth="1"/>
    <col min="7686" max="7686" width="12.28515625" style="87" customWidth="1"/>
    <col min="7687" max="7687" width="2.5703125" style="87" customWidth="1"/>
    <col min="7688" max="7688" width="33.7109375" style="87" customWidth="1"/>
    <col min="7689" max="7689" width="2.140625" style="87" customWidth="1"/>
    <col min="7690" max="7690" width="0.42578125" style="87" customWidth="1"/>
    <col min="7691" max="7691" width="14" style="87" customWidth="1"/>
    <col min="7692" max="7692" width="5.7109375" style="87" customWidth="1"/>
    <col min="7693" max="7693" width="5.28515625" style="87" customWidth="1"/>
    <col min="7694" max="7694" width="3" style="87" customWidth="1"/>
    <col min="7695" max="7695" width="5.140625" style="87" customWidth="1"/>
    <col min="7696" max="7696" width="0.85546875" style="87" customWidth="1"/>
    <col min="7697" max="7697" width="2.42578125" style="87" customWidth="1"/>
    <col min="7698" max="7698" width="11.140625" style="87" customWidth="1"/>
    <col min="7699" max="7699" width="3.28515625" style="87" customWidth="1"/>
    <col min="7700" max="7935" width="9.140625" style="87"/>
    <col min="7936" max="7936" width="1.28515625" style="87" customWidth="1"/>
    <col min="7937" max="7937" width="8" style="87" customWidth="1"/>
    <col min="7938" max="7938" width="24.140625" style="87" customWidth="1"/>
    <col min="7939" max="7939" width="0" style="87" hidden="1" customWidth="1"/>
    <col min="7940" max="7940" width="4" style="87" customWidth="1"/>
    <col min="7941" max="7941" width="10.140625" style="87" customWidth="1"/>
    <col min="7942" max="7942" width="12.28515625" style="87" customWidth="1"/>
    <col min="7943" max="7943" width="2.5703125" style="87" customWidth="1"/>
    <col min="7944" max="7944" width="33.7109375" style="87" customWidth="1"/>
    <col min="7945" max="7945" width="2.140625" style="87" customWidth="1"/>
    <col min="7946" max="7946" width="0.42578125" style="87" customWidth="1"/>
    <col min="7947" max="7947" width="14" style="87" customWidth="1"/>
    <col min="7948" max="7948" width="5.7109375" style="87" customWidth="1"/>
    <col min="7949" max="7949" width="5.28515625" style="87" customWidth="1"/>
    <col min="7950" max="7950" width="3" style="87" customWidth="1"/>
    <col min="7951" max="7951" width="5.140625" style="87" customWidth="1"/>
    <col min="7952" max="7952" width="0.85546875" style="87" customWidth="1"/>
    <col min="7953" max="7953" width="2.42578125" style="87" customWidth="1"/>
    <col min="7954" max="7954" width="11.140625" style="87" customWidth="1"/>
    <col min="7955" max="7955" width="3.28515625" style="87" customWidth="1"/>
    <col min="7956" max="8191" width="9.140625" style="87"/>
    <col min="8192" max="8192" width="1.28515625" style="87" customWidth="1"/>
    <col min="8193" max="8193" width="8" style="87" customWidth="1"/>
    <col min="8194" max="8194" width="24.140625" style="87" customWidth="1"/>
    <col min="8195" max="8195" width="0" style="87" hidden="1" customWidth="1"/>
    <col min="8196" max="8196" width="4" style="87" customWidth="1"/>
    <col min="8197" max="8197" width="10.140625" style="87" customWidth="1"/>
    <col min="8198" max="8198" width="12.28515625" style="87" customWidth="1"/>
    <col min="8199" max="8199" width="2.5703125" style="87" customWidth="1"/>
    <col min="8200" max="8200" width="33.7109375" style="87" customWidth="1"/>
    <col min="8201" max="8201" width="2.140625" style="87" customWidth="1"/>
    <col min="8202" max="8202" width="0.42578125" style="87" customWidth="1"/>
    <col min="8203" max="8203" width="14" style="87" customWidth="1"/>
    <col min="8204" max="8204" width="5.7109375" style="87" customWidth="1"/>
    <col min="8205" max="8205" width="5.28515625" style="87" customWidth="1"/>
    <col min="8206" max="8206" width="3" style="87" customWidth="1"/>
    <col min="8207" max="8207" width="5.140625" style="87" customWidth="1"/>
    <col min="8208" max="8208" width="0.85546875" style="87" customWidth="1"/>
    <col min="8209" max="8209" width="2.42578125" style="87" customWidth="1"/>
    <col min="8210" max="8210" width="11.140625" style="87" customWidth="1"/>
    <col min="8211" max="8211" width="3.28515625" style="87" customWidth="1"/>
    <col min="8212" max="8447" width="9.140625" style="87"/>
    <col min="8448" max="8448" width="1.28515625" style="87" customWidth="1"/>
    <col min="8449" max="8449" width="8" style="87" customWidth="1"/>
    <col min="8450" max="8450" width="24.140625" style="87" customWidth="1"/>
    <col min="8451" max="8451" width="0" style="87" hidden="1" customWidth="1"/>
    <col min="8452" max="8452" width="4" style="87" customWidth="1"/>
    <col min="8453" max="8453" width="10.140625" style="87" customWidth="1"/>
    <col min="8454" max="8454" width="12.28515625" style="87" customWidth="1"/>
    <col min="8455" max="8455" width="2.5703125" style="87" customWidth="1"/>
    <col min="8456" max="8456" width="33.7109375" style="87" customWidth="1"/>
    <col min="8457" max="8457" width="2.140625" style="87" customWidth="1"/>
    <col min="8458" max="8458" width="0.42578125" style="87" customWidth="1"/>
    <col min="8459" max="8459" width="14" style="87" customWidth="1"/>
    <col min="8460" max="8460" width="5.7109375" style="87" customWidth="1"/>
    <col min="8461" max="8461" width="5.28515625" style="87" customWidth="1"/>
    <col min="8462" max="8462" width="3" style="87" customWidth="1"/>
    <col min="8463" max="8463" width="5.140625" style="87" customWidth="1"/>
    <col min="8464" max="8464" width="0.85546875" style="87" customWidth="1"/>
    <col min="8465" max="8465" width="2.42578125" style="87" customWidth="1"/>
    <col min="8466" max="8466" width="11.140625" style="87" customWidth="1"/>
    <col min="8467" max="8467" width="3.28515625" style="87" customWidth="1"/>
    <col min="8468" max="8703" width="9.140625" style="87"/>
    <col min="8704" max="8704" width="1.28515625" style="87" customWidth="1"/>
    <col min="8705" max="8705" width="8" style="87" customWidth="1"/>
    <col min="8706" max="8706" width="24.140625" style="87" customWidth="1"/>
    <col min="8707" max="8707" width="0" style="87" hidden="1" customWidth="1"/>
    <col min="8708" max="8708" width="4" style="87" customWidth="1"/>
    <col min="8709" max="8709" width="10.140625" style="87" customWidth="1"/>
    <col min="8710" max="8710" width="12.28515625" style="87" customWidth="1"/>
    <col min="8711" max="8711" width="2.5703125" style="87" customWidth="1"/>
    <col min="8712" max="8712" width="33.7109375" style="87" customWidth="1"/>
    <col min="8713" max="8713" width="2.140625" style="87" customWidth="1"/>
    <col min="8714" max="8714" width="0.42578125" style="87" customWidth="1"/>
    <col min="8715" max="8715" width="14" style="87" customWidth="1"/>
    <col min="8716" max="8716" width="5.7109375" style="87" customWidth="1"/>
    <col min="8717" max="8717" width="5.28515625" style="87" customWidth="1"/>
    <col min="8718" max="8718" width="3" style="87" customWidth="1"/>
    <col min="8719" max="8719" width="5.140625" style="87" customWidth="1"/>
    <col min="8720" max="8720" width="0.85546875" style="87" customWidth="1"/>
    <col min="8721" max="8721" width="2.42578125" style="87" customWidth="1"/>
    <col min="8722" max="8722" width="11.140625" style="87" customWidth="1"/>
    <col min="8723" max="8723" width="3.28515625" style="87" customWidth="1"/>
    <col min="8724" max="8959" width="9.140625" style="87"/>
    <col min="8960" max="8960" width="1.28515625" style="87" customWidth="1"/>
    <col min="8961" max="8961" width="8" style="87" customWidth="1"/>
    <col min="8962" max="8962" width="24.140625" style="87" customWidth="1"/>
    <col min="8963" max="8963" width="0" style="87" hidden="1" customWidth="1"/>
    <col min="8964" max="8964" width="4" style="87" customWidth="1"/>
    <col min="8965" max="8965" width="10.140625" style="87" customWidth="1"/>
    <col min="8966" max="8966" width="12.28515625" style="87" customWidth="1"/>
    <col min="8967" max="8967" width="2.5703125" style="87" customWidth="1"/>
    <col min="8968" max="8968" width="33.7109375" style="87" customWidth="1"/>
    <col min="8969" max="8969" width="2.140625" style="87" customWidth="1"/>
    <col min="8970" max="8970" width="0.42578125" style="87" customWidth="1"/>
    <col min="8971" max="8971" width="14" style="87" customWidth="1"/>
    <col min="8972" max="8972" width="5.7109375" style="87" customWidth="1"/>
    <col min="8973" max="8973" width="5.28515625" style="87" customWidth="1"/>
    <col min="8974" max="8974" width="3" style="87" customWidth="1"/>
    <col min="8975" max="8975" width="5.140625" style="87" customWidth="1"/>
    <col min="8976" max="8976" width="0.85546875" style="87" customWidth="1"/>
    <col min="8977" max="8977" width="2.42578125" style="87" customWidth="1"/>
    <col min="8978" max="8978" width="11.140625" style="87" customWidth="1"/>
    <col min="8979" max="8979" width="3.28515625" style="87" customWidth="1"/>
    <col min="8980" max="9215" width="9.140625" style="87"/>
    <col min="9216" max="9216" width="1.28515625" style="87" customWidth="1"/>
    <col min="9217" max="9217" width="8" style="87" customWidth="1"/>
    <col min="9218" max="9218" width="24.140625" style="87" customWidth="1"/>
    <col min="9219" max="9219" width="0" style="87" hidden="1" customWidth="1"/>
    <col min="9220" max="9220" width="4" style="87" customWidth="1"/>
    <col min="9221" max="9221" width="10.140625" style="87" customWidth="1"/>
    <col min="9222" max="9222" width="12.28515625" style="87" customWidth="1"/>
    <col min="9223" max="9223" width="2.5703125" style="87" customWidth="1"/>
    <col min="9224" max="9224" width="33.7109375" style="87" customWidth="1"/>
    <col min="9225" max="9225" width="2.140625" style="87" customWidth="1"/>
    <col min="9226" max="9226" width="0.42578125" style="87" customWidth="1"/>
    <col min="9227" max="9227" width="14" style="87" customWidth="1"/>
    <col min="9228" max="9228" width="5.7109375" style="87" customWidth="1"/>
    <col min="9229" max="9229" width="5.28515625" style="87" customWidth="1"/>
    <col min="9230" max="9230" width="3" style="87" customWidth="1"/>
    <col min="9231" max="9231" width="5.140625" style="87" customWidth="1"/>
    <col min="9232" max="9232" width="0.85546875" style="87" customWidth="1"/>
    <col min="9233" max="9233" width="2.42578125" style="87" customWidth="1"/>
    <col min="9234" max="9234" width="11.140625" style="87" customWidth="1"/>
    <col min="9235" max="9235" width="3.28515625" style="87" customWidth="1"/>
    <col min="9236" max="9471" width="9.140625" style="87"/>
    <col min="9472" max="9472" width="1.28515625" style="87" customWidth="1"/>
    <col min="9473" max="9473" width="8" style="87" customWidth="1"/>
    <col min="9474" max="9474" width="24.140625" style="87" customWidth="1"/>
    <col min="9475" max="9475" width="0" style="87" hidden="1" customWidth="1"/>
    <col min="9476" max="9476" width="4" style="87" customWidth="1"/>
    <col min="9477" max="9477" width="10.140625" style="87" customWidth="1"/>
    <col min="9478" max="9478" width="12.28515625" style="87" customWidth="1"/>
    <col min="9479" max="9479" width="2.5703125" style="87" customWidth="1"/>
    <col min="9480" max="9480" width="33.7109375" style="87" customWidth="1"/>
    <col min="9481" max="9481" width="2.140625" style="87" customWidth="1"/>
    <col min="9482" max="9482" width="0.42578125" style="87" customWidth="1"/>
    <col min="9483" max="9483" width="14" style="87" customWidth="1"/>
    <col min="9484" max="9484" width="5.7109375" style="87" customWidth="1"/>
    <col min="9485" max="9485" width="5.28515625" style="87" customWidth="1"/>
    <col min="9486" max="9486" width="3" style="87" customWidth="1"/>
    <col min="9487" max="9487" width="5.140625" style="87" customWidth="1"/>
    <col min="9488" max="9488" width="0.85546875" style="87" customWidth="1"/>
    <col min="9489" max="9489" width="2.42578125" style="87" customWidth="1"/>
    <col min="9490" max="9490" width="11.140625" style="87" customWidth="1"/>
    <col min="9491" max="9491" width="3.28515625" style="87" customWidth="1"/>
    <col min="9492" max="9727" width="9.140625" style="87"/>
    <col min="9728" max="9728" width="1.28515625" style="87" customWidth="1"/>
    <col min="9729" max="9729" width="8" style="87" customWidth="1"/>
    <col min="9730" max="9730" width="24.140625" style="87" customWidth="1"/>
    <col min="9731" max="9731" width="0" style="87" hidden="1" customWidth="1"/>
    <col min="9732" max="9732" width="4" style="87" customWidth="1"/>
    <col min="9733" max="9733" width="10.140625" style="87" customWidth="1"/>
    <col min="9734" max="9734" width="12.28515625" style="87" customWidth="1"/>
    <col min="9735" max="9735" width="2.5703125" style="87" customWidth="1"/>
    <col min="9736" max="9736" width="33.7109375" style="87" customWidth="1"/>
    <col min="9737" max="9737" width="2.140625" style="87" customWidth="1"/>
    <col min="9738" max="9738" width="0.42578125" style="87" customWidth="1"/>
    <col min="9739" max="9739" width="14" style="87" customWidth="1"/>
    <col min="9740" max="9740" width="5.7109375" style="87" customWidth="1"/>
    <col min="9741" max="9741" width="5.28515625" style="87" customWidth="1"/>
    <col min="9742" max="9742" width="3" style="87" customWidth="1"/>
    <col min="9743" max="9743" width="5.140625" style="87" customWidth="1"/>
    <col min="9744" max="9744" width="0.85546875" style="87" customWidth="1"/>
    <col min="9745" max="9745" width="2.42578125" style="87" customWidth="1"/>
    <col min="9746" max="9746" width="11.140625" style="87" customWidth="1"/>
    <col min="9747" max="9747" width="3.28515625" style="87" customWidth="1"/>
    <col min="9748" max="9983" width="9.140625" style="87"/>
    <col min="9984" max="9984" width="1.28515625" style="87" customWidth="1"/>
    <col min="9985" max="9985" width="8" style="87" customWidth="1"/>
    <col min="9986" max="9986" width="24.140625" style="87" customWidth="1"/>
    <col min="9987" max="9987" width="0" style="87" hidden="1" customWidth="1"/>
    <col min="9988" max="9988" width="4" style="87" customWidth="1"/>
    <col min="9989" max="9989" width="10.140625" style="87" customWidth="1"/>
    <col min="9990" max="9990" width="12.28515625" style="87" customWidth="1"/>
    <col min="9991" max="9991" width="2.5703125" style="87" customWidth="1"/>
    <col min="9992" max="9992" width="33.7109375" style="87" customWidth="1"/>
    <col min="9993" max="9993" width="2.140625" style="87" customWidth="1"/>
    <col min="9994" max="9994" width="0.42578125" style="87" customWidth="1"/>
    <col min="9995" max="9995" width="14" style="87" customWidth="1"/>
    <col min="9996" max="9996" width="5.7109375" style="87" customWidth="1"/>
    <col min="9997" max="9997" width="5.28515625" style="87" customWidth="1"/>
    <col min="9998" max="9998" width="3" style="87" customWidth="1"/>
    <col min="9999" max="9999" width="5.140625" style="87" customWidth="1"/>
    <col min="10000" max="10000" width="0.85546875" style="87" customWidth="1"/>
    <col min="10001" max="10001" width="2.42578125" style="87" customWidth="1"/>
    <col min="10002" max="10002" width="11.140625" style="87" customWidth="1"/>
    <col min="10003" max="10003" width="3.28515625" style="87" customWidth="1"/>
    <col min="10004" max="10239" width="9.140625" style="87"/>
    <col min="10240" max="10240" width="1.28515625" style="87" customWidth="1"/>
    <col min="10241" max="10241" width="8" style="87" customWidth="1"/>
    <col min="10242" max="10242" width="24.140625" style="87" customWidth="1"/>
    <col min="10243" max="10243" width="0" style="87" hidden="1" customWidth="1"/>
    <col min="10244" max="10244" width="4" style="87" customWidth="1"/>
    <col min="10245" max="10245" width="10.140625" style="87" customWidth="1"/>
    <col min="10246" max="10246" width="12.28515625" style="87" customWidth="1"/>
    <col min="10247" max="10247" width="2.5703125" style="87" customWidth="1"/>
    <col min="10248" max="10248" width="33.7109375" style="87" customWidth="1"/>
    <col min="10249" max="10249" width="2.140625" style="87" customWidth="1"/>
    <col min="10250" max="10250" width="0.42578125" style="87" customWidth="1"/>
    <col min="10251" max="10251" width="14" style="87" customWidth="1"/>
    <col min="10252" max="10252" width="5.7109375" style="87" customWidth="1"/>
    <col min="10253" max="10253" width="5.28515625" style="87" customWidth="1"/>
    <col min="10254" max="10254" width="3" style="87" customWidth="1"/>
    <col min="10255" max="10255" width="5.140625" style="87" customWidth="1"/>
    <col min="10256" max="10256" width="0.85546875" style="87" customWidth="1"/>
    <col min="10257" max="10257" width="2.42578125" style="87" customWidth="1"/>
    <col min="10258" max="10258" width="11.140625" style="87" customWidth="1"/>
    <col min="10259" max="10259" width="3.28515625" style="87" customWidth="1"/>
    <col min="10260" max="10495" width="9.140625" style="87"/>
    <col min="10496" max="10496" width="1.28515625" style="87" customWidth="1"/>
    <col min="10497" max="10497" width="8" style="87" customWidth="1"/>
    <col min="10498" max="10498" width="24.140625" style="87" customWidth="1"/>
    <col min="10499" max="10499" width="0" style="87" hidden="1" customWidth="1"/>
    <col min="10500" max="10500" width="4" style="87" customWidth="1"/>
    <col min="10501" max="10501" width="10.140625" style="87" customWidth="1"/>
    <col min="10502" max="10502" width="12.28515625" style="87" customWidth="1"/>
    <col min="10503" max="10503" width="2.5703125" style="87" customWidth="1"/>
    <col min="10504" max="10504" width="33.7109375" style="87" customWidth="1"/>
    <col min="10505" max="10505" width="2.140625" style="87" customWidth="1"/>
    <col min="10506" max="10506" width="0.42578125" style="87" customWidth="1"/>
    <col min="10507" max="10507" width="14" style="87" customWidth="1"/>
    <col min="10508" max="10508" width="5.7109375" style="87" customWidth="1"/>
    <col min="10509" max="10509" width="5.28515625" style="87" customWidth="1"/>
    <col min="10510" max="10510" width="3" style="87" customWidth="1"/>
    <col min="10511" max="10511" width="5.140625" style="87" customWidth="1"/>
    <col min="10512" max="10512" width="0.85546875" style="87" customWidth="1"/>
    <col min="10513" max="10513" width="2.42578125" style="87" customWidth="1"/>
    <col min="10514" max="10514" width="11.140625" style="87" customWidth="1"/>
    <col min="10515" max="10515" width="3.28515625" style="87" customWidth="1"/>
    <col min="10516" max="10751" width="9.140625" style="87"/>
    <col min="10752" max="10752" width="1.28515625" style="87" customWidth="1"/>
    <col min="10753" max="10753" width="8" style="87" customWidth="1"/>
    <col min="10754" max="10754" width="24.140625" style="87" customWidth="1"/>
    <col min="10755" max="10755" width="0" style="87" hidden="1" customWidth="1"/>
    <col min="10756" max="10756" width="4" style="87" customWidth="1"/>
    <col min="10757" max="10757" width="10.140625" style="87" customWidth="1"/>
    <col min="10758" max="10758" width="12.28515625" style="87" customWidth="1"/>
    <col min="10759" max="10759" width="2.5703125" style="87" customWidth="1"/>
    <col min="10760" max="10760" width="33.7109375" style="87" customWidth="1"/>
    <col min="10761" max="10761" width="2.140625" style="87" customWidth="1"/>
    <col min="10762" max="10762" width="0.42578125" style="87" customWidth="1"/>
    <col min="10763" max="10763" width="14" style="87" customWidth="1"/>
    <col min="10764" max="10764" width="5.7109375" style="87" customWidth="1"/>
    <col min="10765" max="10765" width="5.28515625" style="87" customWidth="1"/>
    <col min="10766" max="10766" width="3" style="87" customWidth="1"/>
    <col min="10767" max="10767" width="5.140625" style="87" customWidth="1"/>
    <col min="10768" max="10768" width="0.85546875" style="87" customWidth="1"/>
    <col min="10769" max="10769" width="2.42578125" style="87" customWidth="1"/>
    <col min="10770" max="10770" width="11.140625" style="87" customWidth="1"/>
    <col min="10771" max="10771" width="3.28515625" style="87" customWidth="1"/>
    <col min="10772" max="11007" width="9.140625" style="87"/>
    <col min="11008" max="11008" width="1.28515625" style="87" customWidth="1"/>
    <col min="11009" max="11009" width="8" style="87" customWidth="1"/>
    <col min="11010" max="11010" width="24.140625" style="87" customWidth="1"/>
    <col min="11011" max="11011" width="0" style="87" hidden="1" customWidth="1"/>
    <col min="11012" max="11012" width="4" style="87" customWidth="1"/>
    <col min="11013" max="11013" width="10.140625" style="87" customWidth="1"/>
    <col min="11014" max="11014" width="12.28515625" style="87" customWidth="1"/>
    <col min="11015" max="11015" width="2.5703125" style="87" customWidth="1"/>
    <col min="11016" max="11016" width="33.7109375" style="87" customWidth="1"/>
    <col min="11017" max="11017" width="2.140625" style="87" customWidth="1"/>
    <col min="11018" max="11018" width="0.42578125" style="87" customWidth="1"/>
    <col min="11019" max="11019" width="14" style="87" customWidth="1"/>
    <col min="11020" max="11020" width="5.7109375" style="87" customWidth="1"/>
    <col min="11021" max="11021" width="5.28515625" style="87" customWidth="1"/>
    <col min="11022" max="11022" width="3" style="87" customWidth="1"/>
    <col min="11023" max="11023" width="5.140625" style="87" customWidth="1"/>
    <col min="11024" max="11024" width="0.85546875" style="87" customWidth="1"/>
    <col min="11025" max="11025" width="2.42578125" style="87" customWidth="1"/>
    <col min="11026" max="11026" width="11.140625" style="87" customWidth="1"/>
    <col min="11027" max="11027" width="3.28515625" style="87" customWidth="1"/>
    <col min="11028" max="11263" width="9.140625" style="87"/>
    <col min="11264" max="11264" width="1.28515625" style="87" customWidth="1"/>
    <col min="11265" max="11265" width="8" style="87" customWidth="1"/>
    <col min="11266" max="11266" width="24.140625" style="87" customWidth="1"/>
    <col min="11267" max="11267" width="0" style="87" hidden="1" customWidth="1"/>
    <col min="11268" max="11268" width="4" style="87" customWidth="1"/>
    <col min="11269" max="11269" width="10.140625" style="87" customWidth="1"/>
    <col min="11270" max="11270" width="12.28515625" style="87" customWidth="1"/>
    <col min="11271" max="11271" width="2.5703125" style="87" customWidth="1"/>
    <col min="11272" max="11272" width="33.7109375" style="87" customWidth="1"/>
    <col min="11273" max="11273" width="2.140625" style="87" customWidth="1"/>
    <col min="11274" max="11274" width="0.42578125" style="87" customWidth="1"/>
    <col min="11275" max="11275" width="14" style="87" customWidth="1"/>
    <col min="11276" max="11276" width="5.7109375" style="87" customWidth="1"/>
    <col min="11277" max="11277" width="5.28515625" style="87" customWidth="1"/>
    <col min="11278" max="11278" width="3" style="87" customWidth="1"/>
    <col min="11279" max="11279" width="5.140625" style="87" customWidth="1"/>
    <col min="11280" max="11280" width="0.85546875" style="87" customWidth="1"/>
    <col min="11281" max="11281" width="2.42578125" style="87" customWidth="1"/>
    <col min="11282" max="11282" width="11.140625" style="87" customWidth="1"/>
    <col min="11283" max="11283" width="3.28515625" style="87" customWidth="1"/>
    <col min="11284" max="11519" width="9.140625" style="87"/>
    <col min="11520" max="11520" width="1.28515625" style="87" customWidth="1"/>
    <col min="11521" max="11521" width="8" style="87" customWidth="1"/>
    <col min="11522" max="11522" width="24.140625" style="87" customWidth="1"/>
    <col min="11523" max="11523" width="0" style="87" hidden="1" customWidth="1"/>
    <col min="11524" max="11524" width="4" style="87" customWidth="1"/>
    <col min="11525" max="11525" width="10.140625" style="87" customWidth="1"/>
    <col min="11526" max="11526" width="12.28515625" style="87" customWidth="1"/>
    <col min="11527" max="11527" width="2.5703125" style="87" customWidth="1"/>
    <col min="11528" max="11528" width="33.7109375" style="87" customWidth="1"/>
    <col min="11529" max="11529" width="2.140625" style="87" customWidth="1"/>
    <col min="11530" max="11530" width="0.42578125" style="87" customWidth="1"/>
    <col min="11531" max="11531" width="14" style="87" customWidth="1"/>
    <col min="11532" max="11532" width="5.7109375" style="87" customWidth="1"/>
    <col min="11533" max="11533" width="5.28515625" style="87" customWidth="1"/>
    <col min="11534" max="11534" width="3" style="87" customWidth="1"/>
    <col min="11535" max="11535" width="5.140625" style="87" customWidth="1"/>
    <col min="11536" max="11536" width="0.85546875" style="87" customWidth="1"/>
    <col min="11537" max="11537" width="2.42578125" style="87" customWidth="1"/>
    <col min="11538" max="11538" width="11.140625" style="87" customWidth="1"/>
    <col min="11539" max="11539" width="3.28515625" style="87" customWidth="1"/>
    <col min="11540" max="11775" width="9.140625" style="87"/>
    <col min="11776" max="11776" width="1.28515625" style="87" customWidth="1"/>
    <col min="11777" max="11777" width="8" style="87" customWidth="1"/>
    <col min="11778" max="11778" width="24.140625" style="87" customWidth="1"/>
    <col min="11779" max="11779" width="0" style="87" hidden="1" customWidth="1"/>
    <col min="11780" max="11780" width="4" style="87" customWidth="1"/>
    <col min="11781" max="11781" width="10.140625" style="87" customWidth="1"/>
    <col min="11782" max="11782" width="12.28515625" style="87" customWidth="1"/>
    <col min="11783" max="11783" width="2.5703125" style="87" customWidth="1"/>
    <col min="11784" max="11784" width="33.7109375" style="87" customWidth="1"/>
    <col min="11785" max="11785" width="2.140625" style="87" customWidth="1"/>
    <col min="11786" max="11786" width="0.42578125" style="87" customWidth="1"/>
    <col min="11787" max="11787" width="14" style="87" customWidth="1"/>
    <col min="11788" max="11788" width="5.7109375" style="87" customWidth="1"/>
    <col min="11789" max="11789" width="5.28515625" style="87" customWidth="1"/>
    <col min="11790" max="11790" width="3" style="87" customWidth="1"/>
    <col min="11791" max="11791" width="5.140625" style="87" customWidth="1"/>
    <col min="11792" max="11792" width="0.85546875" style="87" customWidth="1"/>
    <col min="11793" max="11793" width="2.42578125" style="87" customWidth="1"/>
    <col min="11794" max="11794" width="11.140625" style="87" customWidth="1"/>
    <col min="11795" max="11795" width="3.28515625" style="87" customWidth="1"/>
    <col min="11796" max="12031" width="9.140625" style="87"/>
    <col min="12032" max="12032" width="1.28515625" style="87" customWidth="1"/>
    <col min="12033" max="12033" width="8" style="87" customWidth="1"/>
    <col min="12034" max="12034" width="24.140625" style="87" customWidth="1"/>
    <col min="12035" max="12035" width="0" style="87" hidden="1" customWidth="1"/>
    <col min="12036" max="12036" width="4" style="87" customWidth="1"/>
    <col min="12037" max="12037" width="10.140625" style="87" customWidth="1"/>
    <col min="12038" max="12038" width="12.28515625" style="87" customWidth="1"/>
    <col min="12039" max="12039" width="2.5703125" style="87" customWidth="1"/>
    <col min="12040" max="12040" width="33.7109375" style="87" customWidth="1"/>
    <col min="12041" max="12041" width="2.140625" style="87" customWidth="1"/>
    <col min="12042" max="12042" width="0.42578125" style="87" customWidth="1"/>
    <col min="12043" max="12043" width="14" style="87" customWidth="1"/>
    <col min="12044" max="12044" width="5.7109375" style="87" customWidth="1"/>
    <col min="12045" max="12045" width="5.28515625" style="87" customWidth="1"/>
    <col min="12046" max="12046" width="3" style="87" customWidth="1"/>
    <col min="12047" max="12047" width="5.140625" style="87" customWidth="1"/>
    <col min="12048" max="12048" width="0.85546875" style="87" customWidth="1"/>
    <col min="12049" max="12049" width="2.42578125" style="87" customWidth="1"/>
    <col min="12050" max="12050" width="11.140625" style="87" customWidth="1"/>
    <col min="12051" max="12051" width="3.28515625" style="87" customWidth="1"/>
    <col min="12052" max="12287" width="9.140625" style="87"/>
    <col min="12288" max="12288" width="1.28515625" style="87" customWidth="1"/>
    <col min="12289" max="12289" width="8" style="87" customWidth="1"/>
    <col min="12290" max="12290" width="24.140625" style="87" customWidth="1"/>
    <col min="12291" max="12291" width="0" style="87" hidden="1" customWidth="1"/>
    <col min="12292" max="12292" width="4" style="87" customWidth="1"/>
    <col min="12293" max="12293" width="10.140625" style="87" customWidth="1"/>
    <col min="12294" max="12294" width="12.28515625" style="87" customWidth="1"/>
    <col min="12295" max="12295" width="2.5703125" style="87" customWidth="1"/>
    <col min="12296" max="12296" width="33.7109375" style="87" customWidth="1"/>
    <col min="12297" max="12297" width="2.140625" style="87" customWidth="1"/>
    <col min="12298" max="12298" width="0.42578125" style="87" customWidth="1"/>
    <col min="12299" max="12299" width="14" style="87" customWidth="1"/>
    <col min="12300" max="12300" width="5.7109375" style="87" customWidth="1"/>
    <col min="12301" max="12301" width="5.28515625" style="87" customWidth="1"/>
    <col min="12302" max="12302" width="3" style="87" customWidth="1"/>
    <col min="12303" max="12303" width="5.140625" style="87" customWidth="1"/>
    <col min="12304" max="12304" width="0.85546875" style="87" customWidth="1"/>
    <col min="12305" max="12305" width="2.42578125" style="87" customWidth="1"/>
    <col min="12306" max="12306" width="11.140625" style="87" customWidth="1"/>
    <col min="12307" max="12307" width="3.28515625" style="87" customWidth="1"/>
    <col min="12308" max="12543" width="9.140625" style="87"/>
    <col min="12544" max="12544" width="1.28515625" style="87" customWidth="1"/>
    <col min="12545" max="12545" width="8" style="87" customWidth="1"/>
    <col min="12546" max="12546" width="24.140625" style="87" customWidth="1"/>
    <col min="12547" max="12547" width="0" style="87" hidden="1" customWidth="1"/>
    <col min="12548" max="12548" width="4" style="87" customWidth="1"/>
    <col min="12549" max="12549" width="10.140625" style="87" customWidth="1"/>
    <col min="12550" max="12550" width="12.28515625" style="87" customWidth="1"/>
    <col min="12551" max="12551" width="2.5703125" style="87" customWidth="1"/>
    <col min="12552" max="12552" width="33.7109375" style="87" customWidth="1"/>
    <col min="12553" max="12553" width="2.140625" style="87" customWidth="1"/>
    <col min="12554" max="12554" width="0.42578125" style="87" customWidth="1"/>
    <col min="12555" max="12555" width="14" style="87" customWidth="1"/>
    <col min="12556" max="12556" width="5.7109375" style="87" customWidth="1"/>
    <col min="12557" max="12557" width="5.28515625" style="87" customWidth="1"/>
    <col min="12558" max="12558" width="3" style="87" customWidth="1"/>
    <col min="12559" max="12559" width="5.140625" style="87" customWidth="1"/>
    <col min="12560" max="12560" width="0.85546875" style="87" customWidth="1"/>
    <col min="12561" max="12561" width="2.42578125" style="87" customWidth="1"/>
    <col min="12562" max="12562" width="11.140625" style="87" customWidth="1"/>
    <col min="12563" max="12563" width="3.28515625" style="87" customWidth="1"/>
    <col min="12564" max="12799" width="9.140625" style="87"/>
    <col min="12800" max="12800" width="1.28515625" style="87" customWidth="1"/>
    <col min="12801" max="12801" width="8" style="87" customWidth="1"/>
    <col min="12802" max="12802" width="24.140625" style="87" customWidth="1"/>
    <col min="12803" max="12803" width="0" style="87" hidden="1" customWidth="1"/>
    <col min="12804" max="12804" width="4" style="87" customWidth="1"/>
    <col min="12805" max="12805" width="10.140625" style="87" customWidth="1"/>
    <col min="12806" max="12806" width="12.28515625" style="87" customWidth="1"/>
    <col min="12807" max="12807" width="2.5703125" style="87" customWidth="1"/>
    <col min="12808" max="12808" width="33.7109375" style="87" customWidth="1"/>
    <col min="12809" max="12809" width="2.140625" style="87" customWidth="1"/>
    <col min="12810" max="12810" width="0.42578125" style="87" customWidth="1"/>
    <col min="12811" max="12811" width="14" style="87" customWidth="1"/>
    <col min="12812" max="12812" width="5.7109375" style="87" customWidth="1"/>
    <col min="12813" max="12813" width="5.28515625" style="87" customWidth="1"/>
    <col min="12814" max="12814" width="3" style="87" customWidth="1"/>
    <col min="12815" max="12815" width="5.140625" style="87" customWidth="1"/>
    <col min="12816" max="12816" width="0.85546875" style="87" customWidth="1"/>
    <col min="12817" max="12817" width="2.42578125" style="87" customWidth="1"/>
    <col min="12818" max="12818" width="11.140625" style="87" customWidth="1"/>
    <col min="12819" max="12819" width="3.28515625" style="87" customWidth="1"/>
    <col min="12820" max="13055" width="9.140625" style="87"/>
    <col min="13056" max="13056" width="1.28515625" style="87" customWidth="1"/>
    <col min="13057" max="13057" width="8" style="87" customWidth="1"/>
    <col min="13058" max="13058" width="24.140625" style="87" customWidth="1"/>
    <col min="13059" max="13059" width="0" style="87" hidden="1" customWidth="1"/>
    <col min="13060" max="13060" width="4" style="87" customWidth="1"/>
    <col min="13061" max="13061" width="10.140625" style="87" customWidth="1"/>
    <col min="13062" max="13062" width="12.28515625" style="87" customWidth="1"/>
    <col min="13063" max="13063" width="2.5703125" style="87" customWidth="1"/>
    <col min="13064" max="13064" width="33.7109375" style="87" customWidth="1"/>
    <col min="13065" max="13065" width="2.140625" style="87" customWidth="1"/>
    <col min="13066" max="13066" width="0.42578125" style="87" customWidth="1"/>
    <col min="13067" max="13067" width="14" style="87" customWidth="1"/>
    <col min="13068" max="13068" width="5.7109375" style="87" customWidth="1"/>
    <col min="13069" max="13069" width="5.28515625" style="87" customWidth="1"/>
    <col min="13070" max="13070" width="3" style="87" customWidth="1"/>
    <col min="13071" max="13071" width="5.140625" style="87" customWidth="1"/>
    <col min="13072" max="13072" width="0.85546875" style="87" customWidth="1"/>
    <col min="13073" max="13073" width="2.42578125" style="87" customWidth="1"/>
    <col min="13074" max="13074" width="11.140625" style="87" customWidth="1"/>
    <col min="13075" max="13075" width="3.28515625" style="87" customWidth="1"/>
    <col min="13076" max="13311" width="9.140625" style="87"/>
    <col min="13312" max="13312" width="1.28515625" style="87" customWidth="1"/>
    <col min="13313" max="13313" width="8" style="87" customWidth="1"/>
    <col min="13314" max="13314" width="24.140625" style="87" customWidth="1"/>
    <col min="13315" max="13315" width="0" style="87" hidden="1" customWidth="1"/>
    <col min="13316" max="13316" width="4" style="87" customWidth="1"/>
    <col min="13317" max="13317" width="10.140625" style="87" customWidth="1"/>
    <col min="13318" max="13318" width="12.28515625" style="87" customWidth="1"/>
    <col min="13319" max="13319" width="2.5703125" style="87" customWidth="1"/>
    <col min="13320" max="13320" width="33.7109375" style="87" customWidth="1"/>
    <col min="13321" max="13321" width="2.140625" style="87" customWidth="1"/>
    <col min="13322" max="13322" width="0.42578125" style="87" customWidth="1"/>
    <col min="13323" max="13323" width="14" style="87" customWidth="1"/>
    <col min="13324" max="13324" width="5.7109375" style="87" customWidth="1"/>
    <col min="13325" max="13325" width="5.28515625" style="87" customWidth="1"/>
    <col min="13326" max="13326" width="3" style="87" customWidth="1"/>
    <col min="13327" max="13327" width="5.140625" style="87" customWidth="1"/>
    <col min="13328" max="13328" width="0.85546875" style="87" customWidth="1"/>
    <col min="13329" max="13329" width="2.42578125" style="87" customWidth="1"/>
    <col min="13330" max="13330" width="11.140625" style="87" customWidth="1"/>
    <col min="13331" max="13331" width="3.28515625" style="87" customWidth="1"/>
    <col min="13332" max="13567" width="9.140625" style="87"/>
    <col min="13568" max="13568" width="1.28515625" style="87" customWidth="1"/>
    <col min="13569" max="13569" width="8" style="87" customWidth="1"/>
    <col min="13570" max="13570" width="24.140625" style="87" customWidth="1"/>
    <col min="13571" max="13571" width="0" style="87" hidden="1" customWidth="1"/>
    <col min="13572" max="13572" width="4" style="87" customWidth="1"/>
    <col min="13573" max="13573" width="10.140625" style="87" customWidth="1"/>
    <col min="13574" max="13574" width="12.28515625" style="87" customWidth="1"/>
    <col min="13575" max="13575" width="2.5703125" style="87" customWidth="1"/>
    <col min="13576" max="13576" width="33.7109375" style="87" customWidth="1"/>
    <col min="13577" max="13577" width="2.140625" style="87" customWidth="1"/>
    <col min="13578" max="13578" width="0.42578125" style="87" customWidth="1"/>
    <col min="13579" max="13579" width="14" style="87" customWidth="1"/>
    <col min="13580" max="13580" width="5.7109375" style="87" customWidth="1"/>
    <col min="13581" max="13581" width="5.28515625" style="87" customWidth="1"/>
    <col min="13582" max="13582" width="3" style="87" customWidth="1"/>
    <col min="13583" max="13583" width="5.140625" style="87" customWidth="1"/>
    <col min="13584" max="13584" width="0.85546875" style="87" customWidth="1"/>
    <col min="13585" max="13585" width="2.42578125" style="87" customWidth="1"/>
    <col min="13586" max="13586" width="11.140625" style="87" customWidth="1"/>
    <col min="13587" max="13587" width="3.28515625" style="87" customWidth="1"/>
    <col min="13588" max="13823" width="9.140625" style="87"/>
    <col min="13824" max="13824" width="1.28515625" style="87" customWidth="1"/>
    <col min="13825" max="13825" width="8" style="87" customWidth="1"/>
    <col min="13826" max="13826" width="24.140625" style="87" customWidth="1"/>
    <col min="13827" max="13827" width="0" style="87" hidden="1" customWidth="1"/>
    <col min="13828" max="13828" width="4" style="87" customWidth="1"/>
    <col min="13829" max="13829" width="10.140625" style="87" customWidth="1"/>
    <col min="13830" max="13830" width="12.28515625" style="87" customWidth="1"/>
    <col min="13831" max="13831" width="2.5703125" style="87" customWidth="1"/>
    <col min="13832" max="13832" width="33.7109375" style="87" customWidth="1"/>
    <col min="13833" max="13833" width="2.140625" style="87" customWidth="1"/>
    <col min="13834" max="13834" width="0.42578125" style="87" customWidth="1"/>
    <col min="13835" max="13835" width="14" style="87" customWidth="1"/>
    <col min="13836" max="13836" width="5.7109375" style="87" customWidth="1"/>
    <col min="13837" max="13837" width="5.28515625" style="87" customWidth="1"/>
    <col min="13838" max="13838" width="3" style="87" customWidth="1"/>
    <col min="13839" max="13839" width="5.140625" style="87" customWidth="1"/>
    <col min="13840" max="13840" width="0.85546875" style="87" customWidth="1"/>
    <col min="13841" max="13841" width="2.42578125" style="87" customWidth="1"/>
    <col min="13842" max="13842" width="11.140625" style="87" customWidth="1"/>
    <col min="13843" max="13843" width="3.28515625" style="87" customWidth="1"/>
    <col min="13844" max="14079" width="9.140625" style="87"/>
    <col min="14080" max="14080" width="1.28515625" style="87" customWidth="1"/>
    <col min="14081" max="14081" width="8" style="87" customWidth="1"/>
    <col min="14082" max="14082" width="24.140625" style="87" customWidth="1"/>
    <col min="14083" max="14083" width="0" style="87" hidden="1" customWidth="1"/>
    <col min="14084" max="14084" width="4" style="87" customWidth="1"/>
    <col min="14085" max="14085" width="10.140625" style="87" customWidth="1"/>
    <col min="14086" max="14086" width="12.28515625" style="87" customWidth="1"/>
    <col min="14087" max="14087" width="2.5703125" style="87" customWidth="1"/>
    <col min="14088" max="14088" width="33.7109375" style="87" customWidth="1"/>
    <col min="14089" max="14089" width="2.140625" style="87" customWidth="1"/>
    <col min="14090" max="14090" width="0.42578125" style="87" customWidth="1"/>
    <col min="14091" max="14091" width="14" style="87" customWidth="1"/>
    <col min="14092" max="14092" width="5.7109375" style="87" customWidth="1"/>
    <col min="14093" max="14093" width="5.28515625" style="87" customWidth="1"/>
    <col min="14094" max="14094" width="3" style="87" customWidth="1"/>
    <col min="14095" max="14095" width="5.140625" style="87" customWidth="1"/>
    <col min="14096" max="14096" width="0.85546875" style="87" customWidth="1"/>
    <col min="14097" max="14097" width="2.42578125" style="87" customWidth="1"/>
    <col min="14098" max="14098" width="11.140625" style="87" customWidth="1"/>
    <col min="14099" max="14099" width="3.28515625" style="87" customWidth="1"/>
    <col min="14100" max="14335" width="9.140625" style="87"/>
    <col min="14336" max="14336" width="1.28515625" style="87" customWidth="1"/>
    <col min="14337" max="14337" width="8" style="87" customWidth="1"/>
    <col min="14338" max="14338" width="24.140625" style="87" customWidth="1"/>
    <col min="14339" max="14339" width="0" style="87" hidden="1" customWidth="1"/>
    <col min="14340" max="14340" width="4" style="87" customWidth="1"/>
    <col min="14341" max="14341" width="10.140625" style="87" customWidth="1"/>
    <col min="14342" max="14342" width="12.28515625" style="87" customWidth="1"/>
    <col min="14343" max="14343" width="2.5703125" style="87" customWidth="1"/>
    <col min="14344" max="14344" width="33.7109375" style="87" customWidth="1"/>
    <col min="14345" max="14345" width="2.140625" style="87" customWidth="1"/>
    <col min="14346" max="14346" width="0.42578125" style="87" customWidth="1"/>
    <col min="14347" max="14347" width="14" style="87" customWidth="1"/>
    <col min="14348" max="14348" width="5.7109375" style="87" customWidth="1"/>
    <col min="14349" max="14349" width="5.28515625" style="87" customWidth="1"/>
    <col min="14350" max="14350" width="3" style="87" customWidth="1"/>
    <col min="14351" max="14351" width="5.140625" style="87" customWidth="1"/>
    <col min="14352" max="14352" width="0.85546875" style="87" customWidth="1"/>
    <col min="14353" max="14353" width="2.42578125" style="87" customWidth="1"/>
    <col min="14354" max="14354" width="11.140625" style="87" customWidth="1"/>
    <col min="14355" max="14355" width="3.28515625" style="87" customWidth="1"/>
    <col min="14356" max="14591" width="9.140625" style="87"/>
    <col min="14592" max="14592" width="1.28515625" style="87" customWidth="1"/>
    <col min="14593" max="14593" width="8" style="87" customWidth="1"/>
    <col min="14594" max="14594" width="24.140625" style="87" customWidth="1"/>
    <col min="14595" max="14595" width="0" style="87" hidden="1" customWidth="1"/>
    <col min="14596" max="14596" width="4" style="87" customWidth="1"/>
    <col min="14597" max="14597" width="10.140625" style="87" customWidth="1"/>
    <col min="14598" max="14598" width="12.28515625" style="87" customWidth="1"/>
    <col min="14599" max="14599" width="2.5703125" style="87" customWidth="1"/>
    <col min="14600" max="14600" width="33.7109375" style="87" customWidth="1"/>
    <col min="14601" max="14601" width="2.140625" style="87" customWidth="1"/>
    <col min="14602" max="14602" width="0.42578125" style="87" customWidth="1"/>
    <col min="14603" max="14603" width="14" style="87" customWidth="1"/>
    <col min="14604" max="14604" width="5.7109375" style="87" customWidth="1"/>
    <col min="14605" max="14605" width="5.28515625" style="87" customWidth="1"/>
    <col min="14606" max="14606" width="3" style="87" customWidth="1"/>
    <col min="14607" max="14607" width="5.140625" style="87" customWidth="1"/>
    <col min="14608" max="14608" width="0.85546875" style="87" customWidth="1"/>
    <col min="14609" max="14609" width="2.42578125" style="87" customWidth="1"/>
    <col min="14610" max="14610" width="11.140625" style="87" customWidth="1"/>
    <col min="14611" max="14611" width="3.28515625" style="87" customWidth="1"/>
    <col min="14612" max="14847" width="9.140625" style="87"/>
    <col min="14848" max="14848" width="1.28515625" style="87" customWidth="1"/>
    <col min="14849" max="14849" width="8" style="87" customWidth="1"/>
    <col min="14850" max="14850" width="24.140625" style="87" customWidth="1"/>
    <col min="14851" max="14851" width="0" style="87" hidden="1" customWidth="1"/>
    <col min="14852" max="14852" width="4" style="87" customWidth="1"/>
    <col min="14853" max="14853" width="10.140625" style="87" customWidth="1"/>
    <col min="14854" max="14854" width="12.28515625" style="87" customWidth="1"/>
    <col min="14855" max="14855" width="2.5703125" style="87" customWidth="1"/>
    <col min="14856" max="14856" width="33.7109375" style="87" customWidth="1"/>
    <col min="14857" max="14857" width="2.140625" style="87" customWidth="1"/>
    <col min="14858" max="14858" width="0.42578125" style="87" customWidth="1"/>
    <col min="14859" max="14859" width="14" style="87" customWidth="1"/>
    <col min="14860" max="14860" width="5.7109375" style="87" customWidth="1"/>
    <col min="14861" max="14861" width="5.28515625" style="87" customWidth="1"/>
    <col min="14862" max="14862" width="3" style="87" customWidth="1"/>
    <col min="14863" max="14863" width="5.140625" style="87" customWidth="1"/>
    <col min="14864" max="14864" width="0.85546875" style="87" customWidth="1"/>
    <col min="14865" max="14865" width="2.42578125" style="87" customWidth="1"/>
    <col min="14866" max="14866" width="11.140625" style="87" customWidth="1"/>
    <col min="14867" max="14867" width="3.28515625" style="87" customWidth="1"/>
    <col min="14868" max="15103" width="9.140625" style="87"/>
    <col min="15104" max="15104" width="1.28515625" style="87" customWidth="1"/>
    <col min="15105" max="15105" width="8" style="87" customWidth="1"/>
    <col min="15106" max="15106" width="24.140625" style="87" customWidth="1"/>
    <col min="15107" max="15107" width="0" style="87" hidden="1" customWidth="1"/>
    <col min="15108" max="15108" width="4" style="87" customWidth="1"/>
    <col min="15109" max="15109" width="10.140625" style="87" customWidth="1"/>
    <col min="15110" max="15110" width="12.28515625" style="87" customWidth="1"/>
    <col min="15111" max="15111" width="2.5703125" style="87" customWidth="1"/>
    <col min="15112" max="15112" width="33.7109375" style="87" customWidth="1"/>
    <col min="15113" max="15113" width="2.140625" style="87" customWidth="1"/>
    <col min="15114" max="15114" width="0.42578125" style="87" customWidth="1"/>
    <col min="15115" max="15115" width="14" style="87" customWidth="1"/>
    <col min="15116" max="15116" width="5.7109375" style="87" customWidth="1"/>
    <col min="15117" max="15117" width="5.28515625" style="87" customWidth="1"/>
    <col min="15118" max="15118" width="3" style="87" customWidth="1"/>
    <col min="15119" max="15119" width="5.140625" style="87" customWidth="1"/>
    <col min="15120" max="15120" width="0.85546875" style="87" customWidth="1"/>
    <col min="15121" max="15121" width="2.42578125" style="87" customWidth="1"/>
    <col min="15122" max="15122" width="11.140625" style="87" customWidth="1"/>
    <col min="15123" max="15123" width="3.28515625" style="87" customWidth="1"/>
    <col min="15124" max="15359" width="9.140625" style="87"/>
    <col min="15360" max="15360" width="1.28515625" style="87" customWidth="1"/>
    <col min="15361" max="15361" width="8" style="87" customWidth="1"/>
    <col min="15362" max="15362" width="24.140625" style="87" customWidth="1"/>
    <col min="15363" max="15363" width="0" style="87" hidden="1" customWidth="1"/>
    <col min="15364" max="15364" width="4" style="87" customWidth="1"/>
    <col min="15365" max="15365" width="10.140625" style="87" customWidth="1"/>
    <col min="15366" max="15366" width="12.28515625" style="87" customWidth="1"/>
    <col min="15367" max="15367" width="2.5703125" style="87" customWidth="1"/>
    <col min="15368" max="15368" width="33.7109375" style="87" customWidth="1"/>
    <col min="15369" max="15369" width="2.140625" style="87" customWidth="1"/>
    <col min="15370" max="15370" width="0.42578125" style="87" customWidth="1"/>
    <col min="15371" max="15371" width="14" style="87" customWidth="1"/>
    <col min="15372" max="15372" width="5.7109375" style="87" customWidth="1"/>
    <col min="15373" max="15373" width="5.28515625" style="87" customWidth="1"/>
    <col min="15374" max="15374" width="3" style="87" customWidth="1"/>
    <col min="15375" max="15375" width="5.140625" style="87" customWidth="1"/>
    <col min="15376" max="15376" width="0.85546875" style="87" customWidth="1"/>
    <col min="15377" max="15377" width="2.42578125" style="87" customWidth="1"/>
    <col min="15378" max="15378" width="11.140625" style="87" customWidth="1"/>
    <col min="15379" max="15379" width="3.28515625" style="87" customWidth="1"/>
    <col min="15380" max="15615" width="9.140625" style="87"/>
    <col min="15616" max="15616" width="1.28515625" style="87" customWidth="1"/>
    <col min="15617" max="15617" width="8" style="87" customWidth="1"/>
    <col min="15618" max="15618" width="24.140625" style="87" customWidth="1"/>
    <col min="15619" max="15619" width="0" style="87" hidden="1" customWidth="1"/>
    <col min="15620" max="15620" width="4" style="87" customWidth="1"/>
    <col min="15621" max="15621" width="10.140625" style="87" customWidth="1"/>
    <col min="15622" max="15622" width="12.28515625" style="87" customWidth="1"/>
    <col min="15623" max="15623" width="2.5703125" style="87" customWidth="1"/>
    <col min="15624" max="15624" width="33.7109375" style="87" customWidth="1"/>
    <col min="15625" max="15625" width="2.140625" style="87" customWidth="1"/>
    <col min="15626" max="15626" width="0.42578125" style="87" customWidth="1"/>
    <col min="15627" max="15627" width="14" style="87" customWidth="1"/>
    <col min="15628" max="15628" width="5.7109375" style="87" customWidth="1"/>
    <col min="15629" max="15629" width="5.28515625" style="87" customWidth="1"/>
    <col min="15630" max="15630" width="3" style="87" customWidth="1"/>
    <col min="15631" max="15631" width="5.140625" style="87" customWidth="1"/>
    <col min="15632" max="15632" width="0.85546875" style="87" customWidth="1"/>
    <col min="15633" max="15633" width="2.42578125" style="87" customWidth="1"/>
    <col min="15634" max="15634" width="11.140625" style="87" customWidth="1"/>
    <col min="15635" max="15635" width="3.28515625" style="87" customWidth="1"/>
    <col min="15636" max="15871" width="9.140625" style="87"/>
    <col min="15872" max="15872" width="1.28515625" style="87" customWidth="1"/>
    <col min="15873" max="15873" width="8" style="87" customWidth="1"/>
    <col min="15874" max="15874" width="24.140625" style="87" customWidth="1"/>
    <col min="15875" max="15875" width="0" style="87" hidden="1" customWidth="1"/>
    <col min="15876" max="15876" width="4" style="87" customWidth="1"/>
    <col min="15877" max="15877" width="10.140625" style="87" customWidth="1"/>
    <col min="15878" max="15878" width="12.28515625" style="87" customWidth="1"/>
    <col min="15879" max="15879" width="2.5703125" style="87" customWidth="1"/>
    <col min="15880" max="15880" width="33.7109375" style="87" customWidth="1"/>
    <col min="15881" max="15881" width="2.140625" style="87" customWidth="1"/>
    <col min="15882" max="15882" width="0.42578125" style="87" customWidth="1"/>
    <col min="15883" max="15883" width="14" style="87" customWidth="1"/>
    <col min="15884" max="15884" width="5.7109375" style="87" customWidth="1"/>
    <col min="15885" max="15885" width="5.28515625" style="87" customWidth="1"/>
    <col min="15886" max="15886" width="3" style="87" customWidth="1"/>
    <col min="15887" max="15887" width="5.140625" style="87" customWidth="1"/>
    <col min="15888" max="15888" width="0.85546875" style="87" customWidth="1"/>
    <col min="15889" max="15889" width="2.42578125" style="87" customWidth="1"/>
    <col min="15890" max="15890" width="11.140625" style="87" customWidth="1"/>
    <col min="15891" max="15891" width="3.28515625" style="87" customWidth="1"/>
    <col min="15892" max="16127" width="9.140625" style="87"/>
    <col min="16128" max="16128" width="1.28515625" style="87" customWidth="1"/>
    <col min="16129" max="16129" width="8" style="87" customWidth="1"/>
    <col min="16130" max="16130" width="24.140625" style="87" customWidth="1"/>
    <col min="16131" max="16131" width="0" style="87" hidden="1" customWidth="1"/>
    <col min="16132" max="16132" width="4" style="87" customWidth="1"/>
    <col min="16133" max="16133" width="10.140625" style="87" customWidth="1"/>
    <col min="16134" max="16134" width="12.28515625" style="87" customWidth="1"/>
    <col min="16135" max="16135" width="2.5703125" style="87" customWidth="1"/>
    <col min="16136" max="16136" width="33.7109375" style="87" customWidth="1"/>
    <col min="16137" max="16137" width="2.140625" style="87" customWidth="1"/>
    <col min="16138" max="16138" width="0.42578125" style="87" customWidth="1"/>
    <col min="16139" max="16139" width="14" style="87" customWidth="1"/>
    <col min="16140" max="16140" width="5.7109375" style="87" customWidth="1"/>
    <col min="16141" max="16141" width="5.28515625" style="87" customWidth="1"/>
    <col min="16142" max="16142" width="3" style="87" customWidth="1"/>
    <col min="16143" max="16143" width="5.140625" style="87" customWidth="1"/>
    <col min="16144" max="16144" width="0.85546875" style="87" customWidth="1"/>
    <col min="16145" max="16145" width="2.42578125" style="87" customWidth="1"/>
    <col min="16146" max="16146" width="11.140625" style="87" customWidth="1"/>
    <col min="16147" max="16147" width="3.28515625" style="87" customWidth="1"/>
    <col min="16148" max="16384" width="9.140625" style="87"/>
  </cols>
  <sheetData>
    <row r="1" spans="1:19" ht="25.5" customHeight="1" x14ac:dyDescent="0.2">
      <c r="A1" s="232" t="s">
        <v>173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2" spans="1:19" ht="12.75" customHeight="1" x14ac:dyDescent="0.2">
      <c r="A2" s="233" t="s">
        <v>174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</row>
    <row r="3" spans="1:19" ht="12.75" customHeight="1" x14ac:dyDescent="0.25">
      <c r="A3" s="9"/>
      <c r="B3" s="9"/>
      <c r="C3" s="9"/>
      <c r="D3" s="9"/>
      <c r="E3" s="9"/>
      <c r="F3" s="9"/>
      <c r="G3" s="43"/>
      <c r="H3"/>
      <c r="I3"/>
      <c r="J3"/>
      <c r="K3"/>
      <c r="L3"/>
      <c r="M3"/>
      <c r="N3"/>
      <c r="O3"/>
      <c r="P3"/>
      <c r="Q3"/>
    </row>
    <row r="4" spans="1:19" ht="15.75" customHeight="1" x14ac:dyDescent="0.2">
      <c r="A4" s="163" t="s">
        <v>16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</row>
    <row r="5" spans="1:19" ht="12.75" customHeight="1" x14ac:dyDescent="0.25">
      <c r="A5" s="9"/>
      <c r="B5" s="9"/>
      <c r="C5" s="9"/>
      <c r="D5" s="9"/>
      <c r="E5" s="18"/>
      <c r="F5" s="18"/>
      <c r="G5" s="51"/>
      <c r="H5"/>
      <c r="I5"/>
      <c r="J5"/>
      <c r="K5"/>
      <c r="L5"/>
      <c r="M5"/>
      <c r="N5"/>
      <c r="O5"/>
      <c r="P5"/>
      <c r="Q5"/>
    </row>
    <row r="6" spans="1:19" ht="12.75" customHeight="1" x14ac:dyDescent="0.25">
      <c r="A6" s="9"/>
      <c r="B6" s="9"/>
      <c r="C6" s="9"/>
      <c r="D6" s="9"/>
      <c r="E6" s="18"/>
      <c r="F6" s="18"/>
      <c r="G6" s="51"/>
      <c r="H6"/>
      <c r="I6"/>
      <c r="J6"/>
      <c r="K6"/>
      <c r="L6"/>
      <c r="M6"/>
      <c r="N6"/>
      <c r="O6"/>
      <c r="P6"/>
      <c r="Q6"/>
    </row>
    <row r="7" spans="1:19" ht="47.25" customHeight="1" x14ac:dyDescent="0.2">
      <c r="A7" s="163" t="s">
        <v>164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</row>
    <row r="8" spans="1:19" ht="47.25" customHeight="1" x14ac:dyDescent="0.2">
      <c r="A8" s="163" t="s">
        <v>191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</row>
    <row r="9" spans="1:19" ht="9.9499999999999993" customHeight="1" x14ac:dyDescent="0.2"/>
    <row r="10" spans="1:19" ht="44.25" customHeight="1" x14ac:dyDescent="0.2">
      <c r="A10" s="108"/>
      <c r="B10" s="132" t="s">
        <v>17</v>
      </c>
      <c r="C10" s="282" t="s">
        <v>29</v>
      </c>
      <c r="D10" s="283"/>
      <c r="E10" s="283"/>
      <c r="F10" s="283"/>
      <c r="G10" s="283"/>
      <c r="H10" s="283"/>
      <c r="I10" s="283"/>
      <c r="J10" s="284"/>
      <c r="K10" s="133" t="s">
        <v>177</v>
      </c>
      <c r="L10" s="271" t="s">
        <v>175</v>
      </c>
      <c r="M10" s="278"/>
      <c r="N10" s="272"/>
      <c r="O10" s="279" t="s">
        <v>176</v>
      </c>
      <c r="P10" s="280"/>
      <c r="Q10" s="281"/>
      <c r="R10" s="271" t="s">
        <v>178</v>
      </c>
      <c r="S10" s="272"/>
    </row>
    <row r="11" spans="1:19" ht="20.25" customHeight="1" x14ac:dyDescent="0.2">
      <c r="A11" s="104"/>
      <c r="B11" s="94"/>
      <c r="C11" s="273" t="s">
        <v>112</v>
      </c>
      <c r="D11" s="274"/>
      <c r="E11" s="274"/>
      <c r="F11" s="274"/>
      <c r="G11" s="274"/>
      <c r="H11" s="274"/>
      <c r="I11" s="274"/>
      <c r="J11" s="275">
        <v>1616070.32</v>
      </c>
      <c r="K11" s="274"/>
      <c r="L11" s="275">
        <f>R11-J11</f>
        <v>190243.42999999993</v>
      </c>
      <c r="M11" s="274"/>
      <c r="N11" s="274"/>
      <c r="O11" s="276">
        <f>L11/J11</f>
        <v>0.11771977224357411</v>
      </c>
      <c r="P11" s="277"/>
      <c r="Q11" s="277"/>
      <c r="R11" s="275">
        <v>1806313.75</v>
      </c>
      <c r="S11" s="274"/>
    </row>
    <row r="12" spans="1:19" x14ac:dyDescent="0.2">
      <c r="A12" s="104"/>
      <c r="B12" s="94" t="s">
        <v>132</v>
      </c>
      <c r="C12" s="265" t="s">
        <v>82</v>
      </c>
      <c r="D12" s="150"/>
      <c r="E12" s="150"/>
      <c r="F12" s="150"/>
      <c r="G12" s="150"/>
      <c r="H12" s="150"/>
      <c r="I12" s="150"/>
      <c r="J12" s="140">
        <v>289405.09000000003</v>
      </c>
      <c r="K12" s="141"/>
      <c r="L12" s="140">
        <f t="shared" ref="L12:L66" si="0">R12-J12</f>
        <v>-80051.74000000002</v>
      </c>
      <c r="M12" s="141"/>
      <c r="N12" s="141"/>
      <c r="O12" s="266">
        <f t="shared" ref="O12:O63" si="1">L12/J12</f>
        <v>-0.27660792006111579</v>
      </c>
      <c r="P12" s="267"/>
      <c r="Q12" s="267"/>
      <c r="R12" s="140">
        <v>209353.35</v>
      </c>
      <c r="S12" s="141"/>
    </row>
    <row r="13" spans="1:19" x14ac:dyDescent="0.2">
      <c r="A13" s="104"/>
      <c r="B13" s="94" t="s">
        <v>81</v>
      </c>
      <c r="C13" s="265" t="s">
        <v>82</v>
      </c>
      <c r="D13" s="150"/>
      <c r="E13" s="150"/>
      <c r="F13" s="150"/>
      <c r="G13" s="150"/>
      <c r="H13" s="150"/>
      <c r="I13" s="150"/>
      <c r="J13" s="140">
        <f>J12</f>
        <v>289405.09000000003</v>
      </c>
      <c r="K13" s="141"/>
      <c r="L13" s="140">
        <f t="shared" si="0"/>
        <v>-80051.74000000002</v>
      </c>
      <c r="M13" s="141"/>
      <c r="N13" s="141"/>
      <c r="O13" s="266">
        <f t="shared" si="1"/>
        <v>-0.27660792006111579</v>
      </c>
      <c r="P13" s="267"/>
      <c r="Q13" s="267"/>
      <c r="R13" s="140">
        <v>209353.35</v>
      </c>
      <c r="S13" s="141"/>
    </row>
    <row r="14" spans="1:19" x14ac:dyDescent="0.2">
      <c r="A14" s="104"/>
      <c r="B14" s="94" t="s">
        <v>133</v>
      </c>
      <c r="C14" s="265" t="s">
        <v>86</v>
      </c>
      <c r="D14" s="150"/>
      <c r="E14" s="150"/>
      <c r="F14" s="150"/>
      <c r="G14" s="150"/>
      <c r="H14" s="150"/>
      <c r="I14" s="150"/>
      <c r="J14" s="140">
        <v>150</v>
      </c>
      <c r="K14" s="141"/>
      <c r="L14" s="140">
        <f t="shared" si="0"/>
        <v>0</v>
      </c>
      <c r="M14" s="141"/>
      <c r="N14" s="141"/>
      <c r="O14" s="266">
        <f t="shared" si="1"/>
        <v>0</v>
      </c>
      <c r="P14" s="267"/>
      <c r="Q14" s="267"/>
      <c r="R14" s="140">
        <v>150</v>
      </c>
      <c r="S14" s="141"/>
    </row>
    <row r="15" spans="1:19" x14ac:dyDescent="0.2">
      <c r="A15" s="104"/>
      <c r="B15" s="94" t="s">
        <v>85</v>
      </c>
      <c r="C15" s="265" t="s">
        <v>86</v>
      </c>
      <c r="D15" s="150"/>
      <c r="E15" s="150"/>
      <c r="F15" s="150"/>
      <c r="G15" s="150"/>
      <c r="H15" s="150"/>
      <c r="I15" s="150"/>
      <c r="J15" s="140">
        <v>150</v>
      </c>
      <c r="K15" s="141"/>
      <c r="L15" s="140">
        <f t="shared" si="0"/>
        <v>0</v>
      </c>
      <c r="M15" s="141"/>
      <c r="N15" s="141"/>
      <c r="O15" s="266">
        <f t="shared" si="1"/>
        <v>0</v>
      </c>
      <c r="P15" s="267"/>
      <c r="Q15" s="267"/>
      <c r="R15" s="140">
        <v>150</v>
      </c>
      <c r="S15" s="141"/>
    </row>
    <row r="16" spans="1:19" x14ac:dyDescent="0.2">
      <c r="A16" s="104"/>
      <c r="B16" s="94" t="s">
        <v>145</v>
      </c>
      <c r="C16" s="265" t="s">
        <v>179</v>
      </c>
      <c r="D16" s="150"/>
      <c r="E16" s="150"/>
      <c r="F16" s="150"/>
      <c r="G16" s="150"/>
      <c r="H16" s="150"/>
      <c r="I16" s="150"/>
      <c r="J16" s="140">
        <v>150</v>
      </c>
      <c r="K16" s="141"/>
      <c r="L16" s="140">
        <f t="shared" si="0"/>
        <v>0</v>
      </c>
      <c r="M16" s="141"/>
      <c r="N16" s="141"/>
      <c r="O16" s="266">
        <f t="shared" si="1"/>
        <v>0</v>
      </c>
      <c r="P16" s="267"/>
      <c r="Q16" s="267"/>
      <c r="R16" s="140">
        <v>150</v>
      </c>
      <c r="S16" s="141"/>
    </row>
    <row r="17" spans="1:19" x14ac:dyDescent="0.2">
      <c r="A17" s="104"/>
      <c r="B17" s="94" t="s">
        <v>134</v>
      </c>
      <c r="C17" s="265" t="s">
        <v>88</v>
      </c>
      <c r="D17" s="150"/>
      <c r="E17" s="150"/>
      <c r="F17" s="150"/>
      <c r="G17" s="150"/>
      <c r="H17" s="150"/>
      <c r="I17" s="150"/>
      <c r="J17" s="140">
        <v>0</v>
      </c>
      <c r="K17" s="141"/>
      <c r="L17" s="140">
        <f t="shared" si="0"/>
        <v>0</v>
      </c>
      <c r="M17" s="141"/>
      <c r="N17" s="141"/>
      <c r="O17" s="266">
        <v>0</v>
      </c>
      <c r="P17" s="267"/>
      <c r="Q17" s="267"/>
      <c r="R17" s="140">
        <v>0</v>
      </c>
      <c r="S17" s="141"/>
    </row>
    <row r="18" spans="1:19" x14ac:dyDescent="0.2">
      <c r="A18" s="104"/>
      <c r="B18" s="94" t="s">
        <v>87</v>
      </c>
      <c r="C18" s="265" t="s">
        <v>88</v>
      </c>
      <c r="D18" s="150"/>
      <c r="E18" s="150"/>
      <c r="F18" s="150"/>
      <c r="G18" s="150"/>
      <c r="H18" s="150"/>
      <c r="I18" s="150"/>
      <c r="J18" s="140">
        <v>0</v>
      </c>
      <c r="K18" s="141"/>
      <c r="L18" s="140">
        <f t="shared" si="0"/>
        <v>0</v>
      </c>
      <c r="M18" s="141"/>
      <c r="N18" s="141"/>
      <c r="O18" s="266">
        <v>0</v>
      </c>
      <c r="P18" s="267"/>
      <c r="Q18" s="267"/>
      <c r="R18" s="140">
        <v>0</v>
      </c>
      <c r="S18" s="141"/>
    </row>
    <row r="19" spans="1:19" x14ac:dyDescent="0.2">
      <c r="A19" s="104"/>
      <c r="B19" s="94" t="s">
        <v>146</v>
      </c>
      <c r="C19" s="265" t="s">
        <v>180</v>
      </c>
      <c r="D19" s="150"/>
      <c r="E19" s="150"/>
      <c r="F19" s="150"/>
      <c r="G19" s="150"/>
      <c r="H19" s="150"/>
      <c r="I19" s="150"/>
      <c r="J19" s="140">
        <v>0</v>
      </c>
      <c r="K19" s="141"/>
      <c r="L19" s="140">
        <f t="shared" si="0"/>
        <v>0</v>
      </c>
      <c r="M19" s="141"/>
      <c r="N19" s="141"/>
      <c r="O19" s="266">
        <v>0</v>
      </c>
      <c r="P19" s="267"/>
      <c r="Q19" s="267"/>
      <c r="R19" s="140">
        <v>0</v>
      </c>
      <c r="S19" s="141"/>
    </row>
    <row r="20" spans="1:19" x14ac:dyDescent="0.2">
      <c r="A20" s="104"/>
      <c r="B20" s="94" t="s">
        <v>135</v>
      </c>
      <c r="C20" s="265" t="s">
        <v>136</v>
      </c>
      <c r="D20" s="150"/>
      <c r="E20" s="150"/>
      <c r="F20" s="150"/>
      <c r="G20" s="150"/>
      <c r="H20" s="150"/>
      <c r="I20" s="150"/>
      <c r="J20" s="140">
        <v>1326398.1599999999</v>
      </c>
      <c r="K20" s="141"/>
      <c r="L20" s="140">
        <f t="shared" si="0"/>
        <v>270112.24</v>
      </c>
      <c r="M20" s="141"/>
      <c r="N20" s="141"/>
      <c r="O20" s="266">
        <f t="shared" si="1"/>
        <v>0.20364340674296472</v>
      </c>
      <c r="P20" s="267"/>
      <c r="Q20" s="267"/>
      <c r="R20" s="140">
        <v>1596510.4</v>
      </c>
      <c r="S20" s="141"/>
    </row>
    <row r="21" spans="1:19" x14ac:dyDescent="0.2">
      <c r="A21" s="104"/>
      <c r="B21" s="94" t="s">
        <v>137</v>
      </c>
      <c r="C21" s="265" t="s">
        <v>138</v>
      </c>
      <c r="D21" s="150"/>
      <c r="E21" s="150"/>
      <c r="F21" s="150"/>
      <c r="G21" s="150"/>
      <c r="H21" s="150"/>
      <c r="I21" s="150"/>
      <c r="J21" s="140">
        <f>J20</f>
        <v>1326398.1599999999</v>
      </c>
      <c r="K21" s="141"/>
      <c r="L21" s="140">
        <f t="shared" si="0"/>
        <v>-112560.0399999998</v>
      </c>
      <c r="M21" s="141"/>
      <c r="N21" s="141"/>
      <c r="O21" s="266">
        <f t="shared" si="1"/>
        <v>-8.4861426526707348E-2</v>
      </c>
      <c r="P21" s="267"/>
      <c r="Q21" s="267"/>
      <c r="R21" s="140">
        <v>1213838.1200000001</v>
      </c>
      <c r="S21" s="141"/>
    </row>
    <row r="22" spans="1:19" x14ac:dyDescent="0.2">
      <c r="A22" s="104"/>
      <c r="B22" s="94" t="s">
        <v>152</v>
      </c>
      <c r="C22" s="265" t="s">
        <v>153</v>
      </c>
      <c r="D22" s="150"/>
      <c r="E22" s="150"/>
      <c r="F22" s="150"/>
      <c r="G22" s="150"/>
      <c r="H22" s="150"/>
      <c r="I22" s="150"/>
      <c r="J22" s="140">
        <v>1086140</v>
      </c>
      <c r="K22" s="141"/>
      <c r="L22" s="140">
        <f t="shared" si="0"/>
        <v>85633.669999999925</v>
      </c>
      <c r="M22" s="141"/>
      <c r="N22" s="141"/>
      <c r="O22" s="266">
        <f t="shared" si="1"/>
        <v>7.884220266264011E-2</v>
      </c>
      <c r="P22" s="267"/>
      <c r="Q22" s="267"/>
      <c r="R22" s="140">
        <v>1171773.67</v>
      </c>
      <c r="S22" s="141"/>
    </row>
    <row r="23" spans="1:19" x14ac:dyDescent="0.2">
      <c r="A23" s="104"/>
      <c r="B23" s="94" t="s">
        <v>151</v>
      </c>
      <c r="C23" s="265" t="s">
        <v>181</v>
      </c>
      <c r="D23" s="150"/>
      <c r="E23" s="150"/>
      <c r="F23" s="150"/>
      <c r="G23" s="150"/>
      <c r="H23" s="150"/>
      <c r="I23" s="150"/>
      <c r="J23" s="140">
        <v>1802.13</v>
      </c>
      <c r="K23" s="141"/>
      <c r="L23" s="140">
        <f t="shared" si="0"/>
        <v>-64.680000000000064</v>
      </c>
      <c r="M23" s="141"/>
      <c r="N23" s="141"/>
      <c r="O23" s="266">
        <f t="shared" si="1"/>
        <v>-3.5890862479399412E-2</v>
      </c>
      <c r="P23" s="267"/>
      <c r="Q23" s="267"/>
      <c r="R23" s="140">
        <v>1737.45</v>
      </c>
      <c r="S23" s="141"/>
    </row>
    <row r="24" spans="1:19" x14ac:dyDescent="0.2">
      <c r="A24" s="104"/>
      <c r="B24" s="94" t="s">
        <v>168</v>
      </c>
      <c r="C24" s="265" t="s">
        <v>73</v>
      </c>
      <c r="D24" s="150"/>
      <c r="E24" s="150"/>
      <c r="F24" s="150"/>
      <c r="G24" s="150"/>
      <c r="H24" s="150"/>
      <c r="I24" s="150"/>
      <c r="J24" s="140">
        <v>40743.99</v>
      </c>
      <c r="K24" s="141"/>
      <c r="L24" s="140">
        <f t="shared" si="0"/>
        <v>-416.98999999999796</v>
      </c>
      <c r="M24" s="141"/>
      <c r="N24" s="141"/>
      <c r="O24" s="266">
        <f t="shared" si="1"/>
        <v>-1.0234392851559162E-2</v>
      </c>
      <c r="P24" s="267"/>
      <c r="Q24" s="267"/>
      <c r="R24" s="140">
        <v>40327</v>
      </c>
      <c r="S24" s="141"/>
    </row>
    <row r="25" spans="1:19" x14ac:dyDescent="0.2">
      <c r="A25" s="104"/>
      <c r="B25" s="94" t="s">
        <v>89</v>
      </c>
      <c r="C25" s="265" t="s">
        <v>90</v>
      </c>
      <c r="D25" s="150"/>
      <c r="E25" s="150"/>
      <c r="F25" s="150"/>
      <c r="G25" s="150"/>
      <c r="H25" s="150"/>
      <c r="I25" s="150"/>
      <c r="J25" s="140">
        <v>500</v>
      </c>
      <c r="K25" s="141"/>
      <c r="L25" s="140">
        <f t="shared" si="0"/>
        <v>0</v>
      </c>
      <c r="M25" s="141"/>
      <c r="N25" s="141"/>
      <c r="O25" s="266">
        <f t="shared" si="1"/>
        <v>0</v>
      </c>
      <c r="P25" s="267"/>
      <c r="Q25" s="267"/>
      <c r="R25" s="140">
        <v>500</v>
      </c>
      <c r="S25" s="141"/>
    </row>
    <row r="26" spans="1:19" x14ac:dyDescent="0.2">
      <c r="A26" s="104"/>
      <c r="B26" s="94" t="s">
        <v>182</v>
      </c>
      <c r="C26" s="265" t="s">
        <v>183</v>
      </c>
      <c r="D26" s="150"/>
      <c r="E26" s="150"/>
      <c r="F26" s="150"/>
      <c r="G26" s="150"/>
      <c r="H26" s="150"/>
      <c r="I26" s="150"/>
      <c r="J26" s="140">
        <v>0</v>
      </c>
      <c r="K26" s="141"/>
      <c r="L26" s="140">
        <f t="shared" si="0"/>
        <v>0</v>
      </c>
      <c r="M26" s="141"/>
      <c r="N26" s="141"/>
      <c r="O26" s="266">
        <v>0</v>
      </c>
      <c r="P26" s="267"/>
      <c r="Q26" s="267"/>
      <c r="R26" s="140">
        <v>0</v>
      </c>
      <c r="S26" s="141"/>
    </row>
    <row r="27" spans="1:19" x14ac:dyDescent="0.2">
      <c r="A27" s="104"/>
      <c r="B27" s="94" t="s">
        <v>147</v>
      </c>
      <c r="C27" s="265" t="s">
        <v>154</v>
      </c>
      <c r="D27" s="150"/>
      <c r="E27" s="150"/>
      <c r="F27" s="150"/>
      <c r="G27" s="150"/>
      <c r="H27" s="150"/>
      <c r="I27" s="150"/>
      <c r="J27" s="140">
        <v>500</v>
      </c>
      <c r="K27" s="141"/>
      <c r="L27" s="140">
        <f t="shared" si="0"/>
        <v>0</v>
      </c>
      <c r="M27" s="141"/>
      <c r="N27" s="141"/>
      <c r="O27" s="266">
        <f t="shared" si="1"/>
        <v>0</v>
      </c>
      <c r="P27" s="267"/>
      <c r="Q27" s="267"/>
      <c r="R27" s="140">
        <v>500</v>
      </c>
      <c r="S27" s="141"/>
    </row>
    <row r="28" spans="1:19" x14ac:dyDescent="0.2">
      <c r="A28" s="104"/>
      <c r="B28" s="94" t="s">
        <v>139</v>
      </c>
      <c r="C28" s="265" t="s">
        <v>140</v>
      </c>
      <c r="D28" s="150"/>
      <c r="E28" s="150"/>
      <c r="F28" s="150"/>
      <c r="G28" s="150"/>
      <c r="H28" s="150"/>
      <c r="I28" s="150"/>
      <c r="J28" s="140">
        <v>0</v>
      </c>
      <c r="K28" s="141"/>
      <c r="L28" s="140">
        <f t="shared" si="0"/>
        <v>9845.5300000000007</v>
      </c>
      <c r="M28" s="141"/>
      <c r="N28" s="141"/>
      <c r="O28" s="266">
        <v>0</v>
      </c>
      <c r="P28" s="267"/>
      <c r="Q28" s="267"/>
      <c r="R28" s="140">
        <v>9845.5300000000007</v>
      </c>
      <c r="S28" s="141"/>
    </row>
    <row r="29" spans="1:19" x14ac:dyDescent="0.2">
      <c r="A29" s="104"/>
      <c r="B29" s="94" t="s">
        <v>150</v>
      </c>
      <c r="C29" s="265" t="s">
        <v>184</v>
      </c>
      <c r="D29" s="150"/>
      <c r="E29" s="150"/>
      <c r="F29" s="150"/>
      <c r="G29" s="150"/>
      <c r="H29" s="150"/>
      <c r="I29" s="150"/>
      <c r="J29" s="140">
        <v>10212.040000000001</v>
      </c>
      <c r="K29" s="141"/>
      <c r="L29" s="140">
        <f t="shared" si="0"/>
        <v>-366.51000000000022</v>
      </c>
      <c r="M29" s="141"/>
      <c r="N29" s="141"/>
      <c r="O29" s="266">
        <f t="shared" si="1"/>
        <v>-3.5889988680028691E-2</v>
      </c>
      <c r="P29" s="267"/>
      <c r="Q29" s="267"/>
      <c r="R29" s="140">
        <v>9845.5300000000007</v>
      </c>
      <c r="S29" s="141"/>
    </row>
    <row r="30" spans="1:19" x14ac:dyDescent="0.2">
      <c r="A30" s="104"/>
      <c r="B30" s="94" t="s">
        <v>92</v>
      </c>
      <c r="C30" s="265" t="s">
        <v>93</v>
      </c>
      <c r="D30" s="150"/>
      <c r="E30" s="150"/>
      <c r="F30" s="150"/>
      <c r="G30" s="150"/>
      <c r="H30" s="150"/>
      <c r="I30" s="150"/>
      <c r="J30" s="140">
        <f>187000+J31</f>
        <v>187000</v>
      </c>
      <c r="K30" s="141"/>
      <c r="L30" s="140">
        <f t="shared" si="0"/>
        <v>185326.75</v>
      </c>
      <c r="M30" s="141"/>
      <c r="N30" s="141"/>
      <c r="O30" s="266">
        <f t="shared" si="1"/>
        <v>0.99105213903743317</v>
      </c>
      <c r="P30" s="267"/>
      <c r="Q30" s="267"/>
      <c r="R30" s="140">
        <v>372326.75</v>
      </c>
      <c r="S30" s="141"/>
    </row>
    <row r="31" spans="1:19" x14ac:dyDescent="0.2">
      <c r="A31" s="104"/>
      <c r="B31" s="94" t="s">
        <v>185</v>
      </c>
      <c r="C31" s="265" t="s">
        <v>186</v>
      </c>
      <c r="D31" s="150"/>
      <c r="E31" s="150"/>
      <c r="F31" s="150"/>
      <c r="G31" s="150"/>
      <c r="H31" s="150"/>
      <c r="I31" s="150"/>
      <c r="J31" s="140">
        <v>0</v>
      </c>
      <c r="K31" s="141"/>
      <c r="L31" s="140">
        <f t="shared" si="0"/>
        <v>185326.75</v>
      </c>
      <c r="M31" s="141"/>
      <c r="N31" s="141"/>
      <c r="O31" s="266">
        <v>0</v>
      </c>
      <c r="P31" s="267"/>
      <c r="Q31" s="267"/>
      <c r="R31" s="140">
        <v>185326.75</v>
      </c>
      <c r="S31" s="141"/>
    </row>
    <row r="32" spans="1:19" x14ac:dyDescent="0.2">
      <c r="A32" s="104"/>
      <c r="B32" s="94" t="s">
        <v>149</v>
      </c>
      <c r="C32" s="265" t="s">
        <v>187</v>
      </c>
      <c r="D32" s="150"/>
      <c r="E32" s="150"/>
      <c r="F32" s="150"/>
      <c r="G32" s="150"/>
      <c r="H32" s="150"/>
      <c r="I32" s="150"/>
      <c r="J32" s="140">
        <v>187000</v>
      </c>
      <c r="K32" s="141"/>
      <c r="L32" s="140">
        <f t="shared" si="0"/>
        <v>0</v>
      </c>
      <c r="M32" s="141"/>
      <c r="N32" s="141"/>
      <c r="O32" s="266">
        <f t="shared" si="1"/>
        <v>0</v>
      </c>
      <c r="P32" s="267"/>
      <c r="Q32" s="267"/>
      <c r="R32" s="140">
        <v>187000</v>
      </c>
      <c r="S32" s="141"/>
    </row>
    <row r="33" spans="1:19" x14ac:dyDescent="0.2">
      <c r="A33" s="104"/>
      <c r="B33" s="94" t="s">
        <v>141</v>
      </c>
      <c r="C33" s="265" t="s">
        <v>142</v>
      </c>
      <c r="D33" s="150"/>
      <c r="E33" s="150"/>
      <c r="F33" s="150"/>
      <c r="G33" s="150"/>
      <c r="H33" s="150"/>
      <c r="I33" s="150"/>
      <c r="J33" s="140">
        <v>600</v>
      </c>
      <c r="K33" s="141"/>
      <c r="L33" s="140">
        <f t="shared" si="0"/>
        <v>-300</v>
      </c>
      <c r="M33" s="141"/>
      <c r="N33" s="141"/>
      <c r="O33" s="266">
        <f t="shared" si="1"/>
        <v>-0.5</v>
      </c>
      <c r="P33" s="267"/>
      <c r="Q33" s="267"/>
      <c r="R33" s="140">
        <v>300</v>
      </c>
      <c r="S33" s="141"/>
    </row>
    <row r="34" spans="1:19" x14ac:dyDescent="0.2">
      <c r="A34" s="104"/>
      <c r="B34" s="94" t="s">
        <v>143</v>
      </c>
      <c r="C34" s="265" t="s">
        <v>142</v>
      </c>
      <c r="D34" s="150"/>
      <c r="E34" s="150"/>
      <c r="F34" s="150"/>
      <c r="G34" s="150"/>
      <c r="H34" s="150"/>
      <c r="I34" s="150"/>
      <c r="J34" s="140">
        <v>600</v>
      </c>
      <c r="K34" s="141"/>
      <c r="L34" s="140">
        <f t="shared" si="0"/>
        <v>-300</v>
      </c>
      <c r="M34" s="141"/>
      <c r="N34" s="141"/>
      <c r="O34" s="266">
        <f t="shared" si="1"/>
        <v>-0.5</v>
      </c>
      <c r="P34" s="267"/>
      <c r="Q34" s="267"/>
      <c r="R34" s="140">
        <v>300</v>
      </c>
      <c r="S34" s="141"/>
    </row>
    <row r="35" spans="1:19" x14ac:dyDescent="0.2">
      <c r="A35" s="104"/>
      <c r="B35" s="94" t="s">
        <v>148</v>
      </c>
      <c r="C35" s="265" t="s">
        <v>188</v>
      </c>
      <c r="D35" s="150"/>
      <c r="E35" s="150"/>
      <c r="F35" s="150"/>
      <c r="G35" s="150"/>
      <c r="H35" s="150"/>
      <c r="I35" s="150"/>
      <c r="J35" s="140">
        <v>600</v>
      </c>
      <c r="K35" s="141"/>
      <c r="L35" s="140">
        <f t="shared" si="0"/>
        <v>-300</v>
      </c>
      <c r="M35" s="141"/>
      <c r="N35" s="141"/>
      <c r="O35" s="266">
        <f t="shared" si="1"/>
        <v>-0.5</v>
      </c>
      <c r="P35" s="267"/>
      <c r="Q35" s="267"/>
      <c r="R35" s="140">
        <v>300</v>
      </c>
      <c r="S35" s="141"/>
    </row>
    <row r="36" spans="1:19" x14ac:dyDescent="0.2">
      <c r="A36" s="104"/>
      <c r="B36" s="94" t="s">
        <v>144</v>
      </c>
      <c r="C36" s="265" t="s">
        <v>96</v>
      </c>
      <c r="D36" s="150"/>
      <c r="E36" s="150"/>
      <c r="F36" s="150"/>
      <c r="G36" s="150"/>
      <c r="H36" s="150"/>
      <c r="I36" s="150"/>
      <c r="J36" s="140">
        <v>0</v>
      </c>
      <c r="K36" s="141"/>
      <c r="L36" s="140">
        <f t="shared" si="0"/>
        <v>0</v>
      </c>
      <c r="M36" s="141"/>
      <c r="N36" s="141"/>
      <c r="O36" s="266">
        <v>0</v>
      </c>
      <c r="P36" s="267"/>
      <c r="Q36" s="267"/>
      <c r="R36" s="140">
        <v>0</v>
      </c>
      <c r="S36" s="141"/>
    </row>
    <row r="37" spans="1:19" x14ac:dyDescent="0.2">
      <c r="A37" s="104"/>
      <c r="B37" s="94" t="s">
        <v>95</v>
      </c>
      <c r="C37" s="265" t="s">
        <v>96</v>
      </c>
      <c r="D37" s="150"/>
      <c r="E37" s="150"/>
      <c r="F37" s="150"/>
      <c r="G37" s="150"/>
      <c r="H37" s="150"/>
      <c r="I37" s="150"/>
      <c r="J37" s="140">
        <v>0</v>
      </c>
      <c r="K37" s="141"/>
      <c r="L37" s="140">
        <f t="shared" si="0"/>
        <v>0</v>
      </c>
      <c r="M37" s="141"/>
      <c r="N37" s="141"/>
      <c r="O37" s="266">
        <v>0</v>
      </c>
      <c r="P37" s="267"/>
      <c r="Q37" s="267"/>
      <c r="R37" s="140">
        <v>0</v>
      </c>
      <c r="S37" s="141"/>
    </row>
    <row r="38" spans="1:19" x14ac:dyDescent="0.2">
      <c r="A38" s="104"/>
      <c r="B38" s="94" t="s">
        <v>189</v>
      </c>
      <c r="C38" s="265" t="s">
        <v>190</v>
      </c>
      <c r="D38" s="150"/>
      <c r="E38" s="150"/>
      <c r="F38" s="150"/>
      <c r="G38" s="150"/>
      <c r="H38" s="150"/>
      <c r="I38" s="150"/>
      <c r="J38" s="140">
        <v>0</v>
      </c>
      <c r="K38" s="141"/>
      <c r="L38" s="140">
        <f t="shared" si="0"/>
        <v>0</v>
      </c>
      <c r="M38" s="141"/>
      <c r="N38" s="141"/>
      <c r="O38" s="266">
        <v>0</v>
      </c>
      <c r="P38" s="267"/>
      <c r="Q38" s="267"/>
      <c r="R38" s="140">
        <v>0</v>
      </c>
      <c r="S38" s="141"/>
    </row>
    <row r="39" spans="1:19" ht="19.5" customHeight="1" x14ac:dyDescent="0.2">
      <c r="A39" s="104"/>
      <c r="B39" s="94"/>
      <c r="C39" s="201" t="s">
        <v>70</v>
      </c>
      <c r="D39" s="202"/>
      <c r="E39" s="202"/>
      <c r="F39" s="202"/>
      <c r="G39" s="202"/>
      <c r="H39" s="202"/>
      <c r="I39" s="202"/>
      <c r="J39" s="203">
        <v>1619675.32</v>
      </c>
      <c r="K39" s="202"/>
      <c r="L39" s="203">
        <f t="shared" si="0"/>
        <v>106929.31999999983</v>
      </c>
      <c r="M39" s="202"/>
      <c r="N39" s="202"/>
      <c r="O39" s="204">
        <f t="shared" si="1"/>
        <v>6.6018984595011196E-2</v>
      </c>
      <c r="P39" s="205"/>
      <c r="Q39" s="205"/>
      <c r="R39" s="203">
        <f>1541277.89+185326.75</f>
        <v>1726604.64</v>
      </c>
      <c r="S39" s="202"/>
    </row>
    <row r="40" spans="1:19" x14ac:dyDescent="0.2">
      <c r="A40" s="104"/>
      <c r="B40" s="94" t="s">
        <v>132</v>
      </c>
      <c r="C40" s="265" t="s">
        <v>82</v>
      </c>
      <c r="D40" s="150"/>
      <c r="E40" s="150"/>
      <c r="F40" s="150"/>
      <c r="G40" s="150"/>
      <c r="H40" s="150"/>
      <c r="I40" s="150"/>
      <c r="J40" s="140">
        <v>289353.34999999998</v>
      </c>
      <c r="K40" s="141"/>
      <c r="L40" s="140">
        <f t="shared" si="0"/>
        <v>-79999.999999999971</v>
      </c>
      <c r="M40" s="141"/>
      <c r="N40" s="141"/>
      <c r="O40" s="266">
        <f t="shared" si="1"/>
        <v>-0.27647856850456365</v>
      </c>
      <c r="P40" s="267"/>
      <c r="Q40" s="267"/>
      <c r="R40" s="140">
        <v>209353.35</v>
      </c>
      <c r="S40" s="141"/>
    </row>
    <row r="41" spans="1:19" x14ac:dyDescent="0.2">
      <c r="A41" s="104"/>
      <c r="B41" s="94" t="s">
        <v>81</v>
      </c>
      <c r="C41" s="265" t="s">
        <v>82</v>
      </c>
      <c r="D41" s="150"/>
      <c r="E41" s="150"/>
      <c r="F41" s="150"/>
      <c r="G41" s="150"/>
      <c r="H41" s="150"/>
      <c r="I41" s="150"/>
      <c r="J41" s="140">
        <v>289353.34999999998</v>
      </c>
      <c r="K41" s="141"/>
      <c r="L41" s="140">
        <f t="shared" si="0"/>
        <v>-79999.999999999971</v>
      </c>
      <c r="M41" s="141"/>
      <c r="N41" s="141"/>
      <c r="O41" s="266">
        <f t="shared" si="1"/>
        <v>-0.27647856850456365</v>
      </c>
      <c r="P41" s="267"/>
      <c r="Q41" s="267"/>
      <c r="R41" s="140">
        <v>209353.35</v>
      </c>
      <c r="S41" s="141"/>
    </row>
    <row r="42" spans="1:19" x14ac:dyDescent="0.2">
      <c r="A42" s="104"/>
      <c r="B42" s="94" t="s">
        <v>133</v>
      </c>
      <c r="C42" s="265" t="s">
        <v>86</v>
      </c>
      <c r="D42" s="150"/>
      <c r="E42" s="150"/>
      <c r="F42" s="150"/>
      <c r="G42" s="150"/>
      <c r="H42" s="150"/>
      <c r="I42" s="150"/>
      <c r="J42" s="140">
        <v>150</v>
      </c>
      <c r="K42" s="141"/>
      <c r="L42" s="140">
        <f t="shared" si="0"/>
        <v>0</v>
      </c>
      <c r="M42" s="141"/>
      <c r="N42" s="141"/>
      <c r="O42" s="266">
        <f t="shared" si="1"/>
        <v>0</v>
      </c>
      <c r="P42" s="267"/>
      <c r="Q42" s="267"/>
      <c r="R42" s="140">
        <v>150</v>
      </c>
      <c r="S42" s="141"/>
    </row>
    <row r="43" spans="1:19" x14ac:dyDescent="0.2">
      <c r="A43" s="104"/>
      <c r="B43" s="94" t="s">
        <v>85</v>
      </c>
      <c r="C43" s="265" t="s">
        <v>86</v>
      </c>
      <c r="D43" s="150"/>
      <c r="E43" s="150"/>
      <c r="F43" s="150"/>
      <c r="G43" s="150"/>
      <c r="H43" s="150"/>
      <c r="I43" s="150"/>
      <c r="J43" s="140">
        <v>150</v>
      </c>
      <c r="K43" s="141"/>
      <c r="L43" s="140">
        <f t="shared" si="0"/>
        <v>0</v>
      </c>
      <c r="M43" s="141"/>
      <c r="N43" s="141"/>
      <c r="O43" s="266">
        <f t="shared" si="1"/>
        <v>0</v>
      </c>
      <c r="P43" s="267"/>
      <c r="Q43" s="267"/>
      <c r="R43" s="140">
        <v>150</v>
      </c>
      <c r="S43" s="141"/>
    </row>
    <row r="44" spans="1:19" x14ac:dyDescent="0.2">
      <c r="A44" s="104"/>
      <c r="B44" s="94" t="s">
        <v>145</v>
      </c>
      <c r="C44" s="265" t="s">
        <v>179</v>
      </c>
      <c r="D44" s="150"/>
      <c r="E44" s="150"/>
      <c r="F44" s="150"/>
      <c r="G44" s="150"/>
      <c r="H44" s="150"/>
      <c r="I44" s="150"/>
      <c r="J44" s="140">
        <v>150</v>
      </c>
      <c r="K44" s="141"/>
      <c r="L44" s="140">
        <f t="shared" si="0"/>
        <v>0</v>
      </c>
      <c r="M44" s="141"/>
      <c r="N44" s="141"/>
      <c r="O44" s="266">
        <f t="shared" si="1"/>
        <v>0</v>
      </c>
      <c r="P44" s="267"/>
      <c r="Q44" s="267"/>
      <c r="R44" s="140">
        <v>150</v>
      </c>
      <c r="S44" s="141"/>
    </row>
    <row r="45" spans="1:19" x14ac:dyDescent="0.2">
      <c r="A45" s="104"/>
      <c r="B45" s="94" t="s">
        <v>134</v>
      </c>
      <c r="C45" s="265" t="s">
        <v>88</v>
      </c>
      <c r="D45" s="150"/>
      <c r="E45" s="150"/>
      <c r="F45" s="150"/>
      <c r="G45" s="150"/>
      <c r="H45" s="150"/>
      <c r="I45" s="150"/>
      <c r="J45" s="140">
        <v>3000</v>
      </c>
      <c r="K45" s="141"/>
      <c r="L45" s="140">
        <f t="shared" si="0"/>
        <v>2443.46</v>
      </c>
      <c r="M45" s="141"/>
      <c r="N45" s="141"/>
      <c r="O45" s="266">
        <f t="shared" si="1"/>
        <v>0.81448666666666669</v>
      </c>
      <c r="P45" s="267"/>
      <c r="Q45" s="267"/>
      <c r="R45" s="140">
        <v>5443.46</v>
      </c>
      <c r="S45" s="141"/>
    </row>
    <row r="46" spans="1:19" x14ac:dyDescent="0.2">
      <c r="A46" s="104"/>
      <c r="B46" s="94" t="s">
        <v>87</v>
      </c>
      <c r="C46" s="265" t="s">
        <v>88</v>
      </c>
      <c r="D46" s="150"/>
      <c r="E46" s="150"/>
      <c r="F46" s="150"/>
      <c r="G46" s="150"/>
      <c r="H46" s="150"/>
      <c r="I46" s="150"/>
      <c r="J46" s="140">
        <v>3000</v>
      </c>
      <c r="K46" s="141"/>
      <c r="L46" s="140">
        <f t="shared" si="0"/>
        <v>2443.46</v>
      </c>
      <c r="M46" s="141"/>
      <c r="N46" s="141"/>
      <c r="O46" s="266">
        <f t="shared" si="1"/>
        <v>0.81448666666666669</v>
      </c>
      <c r="P46" s="267"/>
      <c r="Q46" s="267"/>
      <c r="R46" s="140">
        <v>5443.46</v>
      </c>
      <c r="S46" s="141"/>
    </row>
    <row r="47" spans="1:19" x14ac:dyDescent="0.2">
      <c r="A47" s="104"/>
      <c r="B47" s="94" t="s">
        <v>146</v>
      </c>
      <c r="C47" s="265" t="s">
        <v>180</v>
      </c>
      <c r="D47" s="150"/>
      <c r="E47" s="150"/>
      <c r="F47" s="150"/>
      <c r="G47" s="150"/>
      <c r="H47" s="150"/>
      <c r="I47" s="150"/>
      <c r="J47" s="140">
        <v>3000</v>
      </c>
      <c r="K47" s="141"/>
      <c r="L47" s="140">
        <f t="shared" si="0"/>
        <v>2443.46</v>
      </c>
      <c r="M47" s="141"/>
      <c r="N47" s="141"/>
      <c r="O47" s="266">
        <f t="shared" si="1"/>
        <v>0.81448666666666669</v>
      </c>
      <c r="P47" s="267"/>
      <c r="Q47" s="267"/>
      <c r="R47" s="140">
        <v>5443.46</v>
      </c>
      <c r="S47" s="141"/>
    </row>
    <row r="48" spans="1:19" x14ac:dyDescent="0.2">
      <c r="A48" s="104"/>
      <c r="B48" s="94" t="s">
        <v>135</v>
      </c>
      <c r="C48" s="265" t="s">
        <v>136</v>
      </c>
      <c r="D48" s="150"/>
      <c r="E48" s="150"/>
      <c r="F48" s="150"/>
      <c r="G48" s="150"/>
      <c r="H48" s="150"/>
      <c r="I48" s="150"/>
      <c r="J48" s="140">
        <v>1325966.97</v>
      </c>
      <c r="K48" s="141"/>
      <c r="L48" s="140">
        <f t="shared" si="0"/>
        <v>-912.98999999999069</v>
      </c>
      <c r="M48" s="141"/>
      <c r="N48" s="141"/>
      <c r="O48" s="266">
        <f t="shared" si="1"/>
        <v>-6.8854656311687068E-4</v>
      </c>
      <c r="P48" s="267"/>
      <c r="Q48" s="267"/>
      <c r="R48" s="140">
        <v>1325053.98</v>
      </c>
      <c r="S48" s="141"/>
    </row>
    <row r="49" spans="1:19" x14ac:dyDescent="0.2">
      <c r="A49" s="104"/>
      <c r="B49" s="94" t="s">
        <v>137</v>
      </c>
      <c r="C49" s="265" t="s">
        <v>138</v>
      </c>
      <c r="D49" s="150"/>
      <c r="E49" s="150"/>
      <c r="F49" s="150"/>
      <c r="G49" s="150"/>
      <c r="H49" s="150"/>
      <c r="I49" s="150"/>
      <c r="J49" s="140">
        <v>1128621.44</v>
      </c>
      <c r="K49" s="141"/>
      <c r="L49" s="140">
        <f t="shared" si="0"/>
        <v>-912.98999999999069</v>
      </c>
      <c r="M49" s="141"/>
      <c r="N49" s="141"/>
      <c r="O49" s="266">
        <f t="shared" si="1"/>
        <v>-8.0894263359022379E-4</v>
      </c>
      <c r="P49" s="267"/>
      <c r="Q49" s="267"/>
      <c r="R49" s="140">
        <v>1127708.45</v>
      </c>
      <c r="S49" s="141"/>
    </row>
    <row r="50" spans="1:19" x14ac:dyDescent="0.2">
      <c r="A50" s="104"/>
      <c r="B50" s="94" t="s">
        <v>152</v>
      </c>
      <c r="C50" s="265" t="s">
        <v>153</v>
      </c>
      <c r="D50" s="150"/>
      <c r="E50" s="150"/>
      <c r="F50" s="150"/>
      <c r="G50" s="150"/>
      <c r="H50" s="150"/>
      <c r="I50" s="150"/>
      <c r="J50" s="140">
        <v>1086140</v>
      </c>
      <c r="K50" s="141"/>
      <c r="L50" s="140">
        <f t="shared" si="0"/>
        <v>-496</v>
      </c>
      <c r="M50" s="141"/>
      <c r="N50" s="141"/>
      <c r="O50" s="266">
        <f t="shared" si="1"/>
        <v>-4.5666304527961404E-4</v>
      </c>
      <c r="P50" s="267"/>
      <c r="Q50" s="267"/>
      <c r="R50" s="140">
        <v>1085644</v>
      </c>
      <c r="S50" s="141"/>
    </row>
    <row r="51" spans="1:19" x14ac:dyDescent="0.2">
      <c r="A51" s="104"/>
      <c r="B51" s="94" t="s">
        <v>151</v>
      </c>
      <c r="C51" s="265" t="s">
        <v>181</v>
      </c>
      <c r="D51" s="150"/>
      <c r="E51" s="150"/>
      <c r="F51" s="150"/>
      <c r="G51" s="150"/>
      <c r="H51" s="150"/>
      <c r="I51" s="150"/>
      <c r="J51" s="140">
        <v>1737.45</v>
      </c>
      <c r="K51" s="141"/>
      <c r="L51" s="140">
        <f t="shared" si="0"/>
        <v>0</v>
      </c>
      <c r="M51" s="141"/>
      <c r="N51" s="141"/>
      <c r="O51" s="266">
        <f t="shared" si="1"/>
        <v>0</v>
      </c>
      <c r="P51" s="267"/>
      <c r="Q51" s="267"/>
      <c r="R51" s="140">
        <v>1737.45</v>
      </c>
      <c r="S51" s="141"/>
    </row>
    <row r="52" spans="1:19" x14ac:dyDescent="0.2">
      <c r="A52" s="104"/>
      <c r="B52" s="94" t="s">
        <v>168</v>
      </c>
      <c r="C52" s="265" t="s">
        <v>73</v>
      </c>
      <c r="D52" s="150"/>
      <c r="E52" s="150"/>
      <c r="F52" s="150"/>
      <c r="G52" s="150"/>
      <c r="H52" s="150"/>
      <c r="I52" s="150"/>
      <c r="J52" s="140">
        <v>40743.99</v>
      </c>
      <c r="K52" s="141"/>
      <c r="L52" s="140">
        <f t="shared" si="0"/>
        <v>-416.98999999999796</v>
      </c>
      <c r="M52" s="141"/>
      <c r="N52" s="141"/>
      <c r="O52" s="266">
        <f t="shared" si="1"/>
        <v>-1.0234392851559162E-2</v>
      </c>
      <c r="P52" s="267"/>
      <c r="Q52" s="267"/>
      <c r="R52" s="140">
        <v>40327</v>
      </c>
      <c r="S52" s="141"/>
    </row>
    <row r="53" spans="1:19" x14ac:dyDescent="0.2">
      <c r="A53" s="104"/>
      <c r="B53" s="94" t="s">
        <v>89</v>
      </c>
      <c r="C53" s="265" t="s">
        <v>90</v>
      </c>
      <c r="D53" s="150"/>
      <c r="E53" s="150"/>
      <c r="F53" s="150"/>
      <c r="G53" s="150"/>
      <c r="H53" s="150"/>
      <c r="I53" s="150"/>
      <c r="J53" s="140">
        <v>500</v>
      </c>
      <c r="K53" s="141"/>
      <c r="L53" s="140">
        <f t="shared" si="0"/>
        <v>0</v>
      </c>
      <c r="M53" s="141"/>
      <c r="N53" s="141"/>
      <c r="O53" s="266">
        <f t="shared" si="1"/>
        <v>0</v>
      </c>
      <c r="P53" s="267"/>
      <c r="Q53" s="267"/>
      <c r="R53" s="140">
        <v>500</v>
      </c>
      <c r="S53" s="141"/>
    </row>
    <row r="54" spans="1:19" x14ac:dyDescent="0.2">
      <c r="A54" s="104"/>
      <c r="B54" s="94" t="s">
        <v>182</v>
      </c>
      <c r="C54" s="265" t="s">
        <v>183</v>
      </c>
      <c r="D54" s="150"/>
      <c r="E54" s="150"/>
      <c r="F54" s="150"/>
      <c r="G54" s="150"/>
      <c r="H54" s="150"/>
      <c r="I54" s="150"/>
      <c r="J54" s="140">
        <v>0</v>
      </c>
      <c r="K54" s="141"/>
      <c r="L54" s="140">
        <f t="shared" si="0"/>
        <v>0</v>
      </c>
      <c r="M54" s="141"/>
      <c r="N54" s="141"/>
      <c r="O54" s="266">
        <v>0</v>
      </c>
      <c r="P54" s="267"/>
      <c r="Q54" s="267"/>
      <c r="R54" s="140">
        <v>0</v>
      </c>
      <c r="S54" s="141"/>
    </row>
    <row r="55" spans="1:19" x14ac:dyDescent="0.2">
      <c r="A55" s="104"/>
      <c r="B55" s="94" t="s">
        <v>147</v>
      </c>
      <c r="C55" s="265" t="s">
        <v>154</v>
      </c>
      <c r="D55" s="150"/>
      <c r="E55" s="150"/>
      <c r="F55" s="150"/>
      <c r="G55" s="150"/>
      <c r="H55" s="150"/>
      <c r="I55" s="150"/>
      <c r="J55" s="140">
        <v>500</v>
      </c>
      <c r="K55" s="141"/>
      <c r="L55" s="140">
        <f t="shared" si="0"/>
        <v>0</v>
      </c>
      <c r="M55" s="141"/>
      <c r="N55" s="141"/>
      <c r="O55" s="266">
        <f t="shared" si="1"/>
        <v>0</v>
      </c>
      <c r="P55" s="267"/>
      <c r="Q55" s="267"/>
      <c r="R55" s="140">
        <v>500</v>
      </c>
      <c r="S55" s="141"/>
    </row>
    <row r="56" spans="1:19" x14ac:dyDescent="0.2">
      <c r="A56" s="104"/>
      <c r="B56" s="94" t="s">
        <v>139</v>
      </c>
      <c r="C56" s="265" t="s">
        <v>140</v>
      </c>
      <c r="D56" s="150"/>
      <c r="E56" s="150"/>
      <c r="F56" s="150"/>
      <c r="G56" s="150"/>
      <c r="H56" s="150"/>
      <c r="I56" s="150"/>
      <c r="J56" s="140">
        <v>9845.5300000000007</v>
      </c>
      <c r="K56" s="141"/>
      <c r="L56" s="140">
        <f t="shared" si="0"/>
        <v>0</v>
      </c>
      <c r="M56" s="141"/>
      <c r="N56" s="141"/>
      <c r="O56" s="266">
        <f t="shared" si="1"/>
        <v>0</v>
      </c>
      <c r="P56" s="267"/>
      <c r="Q56" s="267"/>
      <c r="R56" s="140">
        <v>9845.5300000000007</v>
      </c>
      <c r="S56" s="141"/>
    </row>
    <row r="57" spans="1:19" x14ac:dyDescent="0.2">
      <c r="A57" s="104"/>
      <c r="B57" s="94" t="s">
        <v>150</v>
      </c>
      <c r="C57" s="265" t="s">
        <v>184</v>
      </c>
      <c r="D57" s="150"/>
      <c r="E57" s="150"/>
      <c r="F57" s="150"/>
      <c r="G57" s="150"/>
      <c r="H57" s="150"/>
      <c r="I57" s="150"/>
      <c r="J57" s="140">
        <v>9845.5300000000007</v>
      </c>
      <c r="K57" s="141"/>
      <c r="L57" s="140">
        <f t="shared" si="0"/>
        <v>0</v>
      </c>
      <c r="M57" s="141"/>
      <c r="N57" s="141"/>
      <c r="O57" s="266">
        <f t="shared" si="1"/>
        <v>0</v>
      </c>
      <c r="P57" s="267"/>
      <c r="Q57" s="267"/>
      <c r="R57" s="140">
        <v>9845.5300000000007</v>
      </c>
      <c r="S57" s="141"/>
    </row>
    <row r="58" spans="1:19" x14ac:dyDescent="0.2">
      <c r="A58" s="104"/>
      <c r="B58" s="94" t="s">
        <v>92</v>
      </c>
      <c r="C58" s="265" t="s">
        <v>93</v>
      </c>
      <c r="D58" s="150"/>
      <c r="E58" s="150"/>
      <c r="F58" s="150"/>
      <c r="G58" s="150"/>
      <c r="H58" s="150"/>
      <c r="I58" s="150"/>
      <c r="J58" s="140">
        <v>187000</v>
      </c>
      <c r="K58" s="141"/>
      <c r="L58" s="140">
        <f t="shared" si="0"/>
        <v>185326.75</v>
      </c>
      <c r="M58" s="141"/>
      <c r="N58" s="141"/>
      <c r="O58" s="266">
        <f t="shared" si="1"/>
        <v>0.99105213903743317</v>
      </c>
      <c r="P58" s="267"/>
      <c r="Q58" s="267"/>
      <c r="R58" s="140">
        <f>187000+R59</f>
        <v>372326.75</v>
      </c>
      <c r="S58" s="141"/>
    </row>
    <row r="59" spans="1:19" ht="14.25" customHeight="1" x14ac:dyDescent="0.2">
      <c r="A59" s="104"/>
      <c r="B59" s="94" t="s">
        <v>185</v>
      </c>
      <c r="C59" s="94"/>
      <c r="D59" s="268"/>
      <c r="E59" s="269"/>
      <c r="F59" s="269"/>
      <c r="G59" s="269"/>
      <c r="H59" s="269"/>
      <c r="I59" s="270"/>
      <c r="J59" s="140">
        <v>0</v>
      </c>
      <c r="K59" s="141"/>
      <c r="L59" s="140">
        <f t="shared" si="0"/>
        <v>185326.75</v>
      </c>
      <c r="M59" s="141"/>
      <c r="N59" s="141"/>
      <c r="O59" s="266">
        <v>0</v>
      </c>
      <c r="P59" s="267"/>
      <c r="Q59" s="267"/>
      <c r="R59" s="140">
        <v>185326.75</v>
      </c>
      <c r="S59" s="141"/>
    </row>
    <row r="60" spans="1:19" x14ac:dyDescent="0.2">
      <c r="A60" s="104"/>
      <c r="B60" s="94" t="s">
        <v>149</v>
      </c>
      <c r="C60" s="265" t="s">
        <v>187</v>
      </c>
      <c r="D60" s="150"/>
      <c r="E60" s="150"/>
      <c r="F60" s="150"/>
      <c r="G60" s="150"/>
      <c r="H60" s="150"/>
      <c r="I60" s="150"/>
      <c r="J60" s="140">
        <v>187000</v>
      </c>
      <c r="K60" s="141"/>
      <c r="L60" s="140">
        <f t="shared" si="0"/>
        <v>0</v>
      </c>
      <c r="M60" s="141"/>
      <c r="N60" s="141"/>
      <c r="O60" s="266">
        <f t="shared" si="1"/>
        <v>0</v>
      </c>
      <c r="P60" s="267"/>
      <c r="Q60" s="267"/>
      <c r="R60" s="140">
        <v>187000</v>
      </c>
      <c r="S60" s="141"/>
    </row>
    <row r="61" spans="1:19" x14ac:dyDescent="0.2">
      <c r="A61" s="104"/>
      <c r="B61" s="94" t="s">
        <v>141</v>
      </c>
      <c r="C61" s="265" t="s">
        <v>142</v>
      </c>
      <c r="D61" s="150"/>
      <c r="E61" s="150"/>
      <c r="F61" s="150"/>
      <c r="G61" s="150"/>
      <c r="H61" s="150"/>
      <c r="I61" s="150"/>
      <c r="J61" s="140">
        <v>1205</v>
      </c>
      <c r="K61" s="141"/>
      <c r="L61" s="140">
        <f t="shared" si="0"/>
        <v>72.099999999999909</v>
      </c>
      <c r="M61" s="141"/>
      <c r="N61" s="141"/>
      <c r="O61" s="266">
        <f t="shared" si="1"/>
        <v>5.9834024896265485E-2</v>
      </c>
      <c r="P61" s="267"/>
      <c r="Q61" s="267"/>
      <c r="R61" s="140">
        <v>1277.0999999999999</v>
      </c>
      <c r="S61" s="141"/>
    </row>
    <row r="62" spans="1:19" x14ac:dyDescent="0.2">
      <c r="A62" s="104"/>
      <c r="B62" s="94" t="s">
        <v>143</v>
      </c>
      <c r="C62" s="265" t="s">
        <v>142</v>
      </c>
      <c r="D62" s="150"/>
      <c r="E62" s="150"/>
      <c r="F62" s="150"/>
      <c r="G62" s="150"/>
      <c r="H62" s="150"/>
      <c r="I62" s="150"/>
      <c r="J62" s="140">
        <v>1205</v>
      </c>
      <c r="K62" s="141"/>
      <c r="L62" s="140">
        <f t="shared" si="0"/>
        <v>72.099999999999909</v>
      </c>
      <c r="M62" s="141"/>
      <c r="N62" s="141"/>
      <c r="O62" s="266">
        <f t="shared" si="1"/>
        <v>5.9834024896265485E-2</v>
      </c>
      <c r="P62" s="267"/>
      <c r="Q62" s="267"/>
      <c r="R62" s="140">
        <v>1277.0999999999999</v>
      </c>
      <c r="S62" s="141"/>
    </row>
    <row r="63" spans="1:19" x14ac:dyDescent="0.2">
      <c r="A63" s="104"/>
      <c r="B63" s="94" t="s">
        <v>148</v>
      </c>
      <c r="C63" s="265" t="s">
        <v>188</v>
      </c>
      <c r="D63" s="150"/>
      <c r="E63" s="150"/>
      <c r="F63" s="150"/>
      <c r="G63" s="150"/>
      <c r="H63" s="150"/>
      <c r="I63" s="150"/>
      <c r="J63" s="140">
        <v>1205</v>
      </c>
      <c r="K63" s="141"/>
      <c r="L63" s="140">
        <f t="shared" si="0"/>
        <v>72.099999999999909</v>
      </c>
      <c r="M63" s="141"/>
      <c r="N63" s="141"/>
      <c r="O63" s="266">
        <f t="shared" si="1"/>
        <v>5.9834024896265485E-2</v>
      </c>
      <c r="P63" s="267"/>
      <c r="Q63" s="267"/>
      <c r="R63" s="140">
        <v>1277.0999999999999</v>
      </c>
      <c r="S63" s="141"/>
    </row>
    <row r="64" spans="1:19" x14ac:dyDescent="0.2">
      <c r="A64" s="104"/>
      <c r="B64" s="94" t="s">
        <v>144</v>
      </c>
      <c r="C64" s="265" t="s">
        <v>96</v>
      </c>
      <c r="D64" s="150"/>
      <c r="E64" s="150"/>
      <c r="F64" s="150"/>
      <c r="G64" s="150"/>
      <c r="H64" s="150"/>
      <c r="I64" s="150"/>
      <c r="J64" s="140">
        <v>0</v>
      </c>
      <c r="K64" s="141"/>
      <c r="L64" s="140">
        <f t="shared" si="0"/>
        <v>0</v>
      </c>
      <c r="M64" s="141"/>
      <c r="N64" s="141"/>
      <c r="O64" s="266">
        <v>0</v>
      </c>
      <c r="P64" s="267"/>
      <c r="Q64" s="267"/>
      <c r="R64" s="140">
        <v>0</v>
      </c>
      <c r="S64" s="141"/>
    </row>
    <row r="65" spans="1:19" x14ac:dyDescent="0.2">
      <c r="A65" s="104"/>
      <c r="B65" s="94" t="s">
        <v>95</v>
      </c>
      <c r="C65" s="265" t="s">
        <v>96</v>
      </c>
      <c r="D65" s="150"/>
      <c r="E65" s="150"/>
      <c r="F65" s="150"/>
      <c r="G65" s="150"/>
      <c r="H65" s="150"/>
      <c r="I65" s="150"/>
      <c r="J65" s="140">
        <v>0</v>
      </c>
      <c r="K65" s="141"/>
      <c r="L65" s="140">
        <f t="shared" si="0"/>
        <v>0</v>
      </c>
      <c r="M65" s="141"/>
      <c r="N65" s="141"/>
      <c r="O65" s="266">
        <v>0</v>
      </c>
      <c r="P65" s="267"/>
      <c r="Q65" s="267"/>
      <c r="R65" s="140">
        <v>0</v>
      </c>
      <c r="S65" s="141"/>
    </row>
    <row r="66" spans="1:19" x14ac:dyDescent="0.2">
      <c r="A66" s="104"/>
      <c r="B66" s="94" t="s">
        <v>189</v>
      </c>
      <c r="C66" s="265" t="s">
        <v>190</v>
      </c>
      <c r="D66" s="150"/>
      <c r="E66" s="150"/>
      <c r="F66" s="150"/>
      <c r="G66" s="150"/>
      <c r="H66" s="150"/>
      <c r="I66" s="150"/>
      <c r="J66" s="140">
        <v>0</v>
      </c>
      <c r="K66" s="141"/>
      <c r="L66" s="140">
        <f t="shared" si="0"/>
        <v>0</v>
      </c>
      <c r="M66" s="141"/>
      <c r="N66" s="141"/>
      <c r="O66" s="266">
        <v>0</v>
      </c>
      <c r="P66" s="267"/>
      <c r="Q66" s="267"/>
      <c r="R66" s="140">
        <v>0</v>
      </c>
      <c r="S66" s="141"/>
    </row>
    <row r="67" spans="1:19" ht="12.75" hidden="1" customHeight="1" x14ac:dyDescent="0.2">
      <c r="O67" s="110"/>
      <c r="P67" s="110"/>
      <c r="Q67" s="110"/>
    </row>
    <row r="68" spans="1:19" x14ac:dyDescent="0.2">
      <c r="O68" s="110"/>
      <c r="P68" s="110"/>
      <c r="Q68" s="110"/>
    </row>
  </sheetData>
  <mergeCells count="289">
    <mergeCell ref="R10:S10"/>
    <mergeCell ref="C11:I11"/>
    <mergeCell ref="J11:K11"/>
    <mergeCell ref="L11:N11"/>
    <mergeCell ref="O11:Q11"/>
    <mergeCell ref="R11:S11"/>
    <mergeCell ref="L10:N10"/>
    <mergeCell ref="O10:Q10"/>
    <mergeCell ref="C10:J10"/>
    <mergeCell ref="C13:I13"/>
    <mergeCell ref="J13:K13"/>
    <mergeCell ref="L13:N13"/>
    <mergeCell ref="O13:Q13"/>
    <mergeCell ref="R13:S13"/>
    <mergeCell ref="C12:I12"/>
    <mergeCell ref="J12:K12"/>
    <mergeCell ref="L12:N12"/>
    <mergeCell ref="O12:Q12"/>
    <mergeCell ref="R12:S12"/>
    <mergeCell ref="C15:I15"/>
    <mergeCell ref="J15:K15"/>
    <mergeCell ref="L15:N15"/>
    <mergeCell ref="O15:Q15"/>
    <mergeCell ref="R15:S15"/>
    <mergeCell ref="C14:I14"/>
    <mergeCell ref="J14:K14"/>
    <mergeCell ref="L14:N14"/>
    <mergeCell ref="O14:Q14"/>
    <mergeCell ref="R14:S14"/>
    <mergeCell ref="C17:I17"/>
    <mergeCell ref="J17:K17"/>
    <mergeCell ref="L17:N17"/>
    <mergeCell ref="O17:Q17"/>
    <mergeCell ref="R17:S17"/>
    <mergeCell ref="C16:I16"/>
    <mergeCell ref="J16:K16"/>
    <mergeCell ref="L16:N16"/>
    <mergeCell ref="O16:Q16"/>
    <mergeCell ref="R16:S16"/>
    <mergeCell ref="C19:I19"/>
    <mergeCell ref="J19:K19"/>
    <mergeCell ref="L19:N19"/>
    <mergeCell ref="O19:Q19"/>
    <mergeCell ref="R19:S19"/>
    <mergeCell ref="C18:I18"/>
    <mergeCell ref="J18:K18"/>
    <mergeCell ref="L18:N18"/>
    <mergeCell ref="O18:Q18"/>
    <mergeCell ref="R18:S18"/>
    <mergeCell ref="C21:I21"/>
    <mergeCell ref="J21:K21"/>
    <mergeCell ref="L21:N21"/>
    <mergeCell ref="O21:Q21"/>
    <mergeCell ref="R21:S21"/>
    <mergeCell ref="C20:I20"/>
    <mergeCell ref="J20:K20"/>
    <mergeCell ref="L20:N20"/>
    <mergeCell ref="O20:Q20"/>
    <mergeCell ref="R20:S20"/>
    <mergeCell ref="C23:I23"/>
    <mergeCell ref="J23:K23"/>
    <mergeCell ref="L23:N23"/>
    <mergeCell ref="O23:Q23"/>
    <mergeCell ref="R23:S23"/>
    <mergeCell ref="C22:I22"/>
    <mergeCell ref="J22:K22"/>
    <mergeCell ref="L22:N22"/>
    <mergeCell ref="O22:Q22"/>
    <mergeCell ref="R22:S22"/>
    <mergeCell ref="C25:I25"/>
    <mergeCell ref="J25:K25"/>
    <mergeCell ref="L25:N25"/>
    <mergeCell ref="O25:Q25"/>
    <mergeCell ref="R25:S25"/>
    <mergeCell ref="C24:I24"/>
    <mergeCell ref="J24:K24"/>
    <mergeCell ref="L24:N24"/>
    <mergeCell ref="O24:Q24"/>
    <mergeCell ref="R24:S24"/>
    <mergeCell ref="C27:I27"/>
    <mergeCell ref="J27:K27"/>
    <mergeCell ref="L27:N27"/>
    <mergeCell ref="O27:Q27"/>
    <mergeCell ref="R27:S27"/>
    <mergeCell ref="C26:I26"/>
    <mergeCell ref="J26:K26"/>
    <mergeCell ref="L26:N26"/>
    <mergeCell ref="O26:Q26"/>
    <mergeCell ref="R26:S26"/>
    <mergeCell ref="C29:I29"/>
    <mergeCell ref="J29:K29"/>
    <mergeCell ref="L29:N29"/>
    <mergeCell ref="O29:Q29"/>
    <mergeCell ref="R29:S29"/>
    <mergeCell ref="C28:I28"/>
    <mergeCell ref="J28:K28"/>
    <mergeCell ref="L28:N28"/>
    <mergeCell ref="O28:Q28"/>
    <mergeCell ref="R28:S28"/>
    <mergeCell ref="C31:I31"/>
    <mergeCell ref="J31:K31"/>
    <mergeCell ref="L31:N31"/>
    <mergeCell ref="O31:Q31"/>
    <mergeCell ref="R31:S31"/>
    <mergeCell ref="C30:I30"/>
    <mergeCell ref="J30:K30"/>
    <mergeCell ref="L30:N30"/>
    <mergeCell ref="O30:Q30"/>
    <mergeCell ref="R30:S30"/>
    <mergeCell ref="C33:I33"/>
    <mergeCell ref="J33:K33"/>
    <mergeCell ref="L33:N33"/>
    <mergeCell ref="O33:Q33"/>
    <mergeCell ref="R33:S33"/>
    <mergeCell ref="C32:I32"/>
    <mergeCell ref="J32:K32"/>
    <mergeCell ref="L32:N32"/>
    <mergeCell ref="O32:Q32"/>
    <mergeCell ref="R32:S32"/>
    <mergeCell ref="C35:I35"/>
    <mergeCell ref="J35:K35"/>
    <mergeCell ref="L35:N35"/>
    <mergeCell ref="O35:Q35"/>
    <mergeCell ref="R35:S35"/>
    <mergeCell ref="C34:I34"/>
    <mergeCell ref="J34:K34"/>
    <mergeCell ref="L34:N34"/>
    <mergeCell ref="O34:Q34"/>
    <mergeCell ref="R34:S34"/>
    <mergeCell ref="C37:I37"/>
    <mergeCell ref="J37:K37"/>
    <mergeCell ref="L37:N37"/>
    <mergeCell ref="O37:Q37"/>
    <mergeCell ref="R37:S37"/>
    <mergeCell ref="C36:I36"/>
    <mergeCell ref="J36:K36"/>
    <mergeCell ref="L36:N36"/>
    <mergeCell ref="O36:Q36"/>
    <mergeCell ref="R36:S36"/>
    <mergeCell ref="C39:I39"/>
    <mergeCell ref="J39:K39"/>
    <mergeCell ref="L39:N39"/>
    <mergeCell ref="O39:Q39"/>
    <mergeCell ref="R39:S39"/>
    <mergeCell ref="C38:I38"/>
    <mergeCell ref="J38:K38"/>
    <mergeCell ref="L38:N38"/>
    <mergeCell ref="O38:Q38"/>
    <mergeCell ref="R38:S38"/>
    <mergeCell ref="C41:I41"/>
    <mergeCell ref="J41:K41"/>
    <mergeCell ref="L41:N41"/>
    <mergeCell ref="O41:Q41"/>
    <mergeCell ref="R41:S41"/>
    <mergeCell ref="C40:I40"/>
    <mergeCell ref="J40:K40"/>
    <mergeCell ref="L40:N40"/>
    <mergeCell ref="O40:Q40"/>
    <mergeCell ref="R40:S40"/>
    <mergeCell ref="C43:I43"/>
    <mergeCell ref="J43:K43"/>
    <mergeCell ref="L43:N43"/>
    <mergeCell ref="O43:Q43"/>
    <mergeCell ref="R43:S43"/>
    <mergeCell ref="C42:I42"/>
    <mergeCell ref="J42:K42"/>
    <mergeCell ref="L42:N42"/>
    <mergeCell ref="O42:Q42"/>
    <mergeCell ref="R42:S42"/>
    <mergeCell ref="C45:I45"/>
    <mergeCell ref="J45:K45"/>
    <mergeCell ref="L45:N45"/>
    <mergeCell ref="O45:Q45"/>
    <mergeCell ref="R45:S45"/>
    <mergeCell ref="C44:I44"/>
    <mergeCell ref="J44:K44"/>
    <mergeCell ref="L44:N44"/>
    <mergeCell ref="O44:Q44"/>
    <mergeCell ref="R44:S44"/>
    <mergeCell ref="C47:I47"/>
    <mergeCell ref="J47:K47"/>
    <mergeCell ref="L47:N47"/>
    <mergeCell ref="O47:Q47"/>
    <mergeCell ref="R47:S47"/>
    <mergeCell ref="C46:I46"/>
    <mergeCell ref="J46:K46"/>
    <mergeCell ref="L46:N46"/>
    <mergeCell ref="O46:Q46"/>
    <mergeCell ref="R46:S46"/>
    <mergeCell ref="C49:I49"/>
    <mergeCell ref="J49:K49"/>
    <mergeCell ref="L49:N49"/>
    <mergeCell ref="O49:Q49"/>
    <mergeCell ref="R49:S49"/>
    <mergeCell ref="C48:I48"/>
    <mergeCell ref="J48:K48"/>
    <mergeCell ref="L48:N48"/>
    <mergeCell ref="O48:Q48"/>
    <mergeCell ref="R48:S48"/>
    <mergeCell ref="C51:I51"/>
    <mergeCell ref="J51:K51"/>
    <mergeCell ref="L51:N51"/>
    <mergeCell ref="O51:Q51"/>
    <mergeCell ref="R51:S51"/>
    <mergeCell ref="C50:I50"/>
    <mergeCell ref="J50:K50"/>
    <mergeCell ref="L50:N50"/>
    <mergeCell ref="O50:Q50"/>
    <mergeCell ref="R50:S50"/>
    <mergeCell ref="C53:I53"/>
    <mergeCell ref="J53:K53"/>
    <mergeCell ref="L53:N53"/>
    <mergeCell ref="O53:Q53"/>
    <mergeCell ref="R53:S53"/>
    <mergeCell ref="C52:I52"/>
    <mergeCell ref="J52:K52"/>
    <mergeCell ref="L52:N52"/>
    <mergeCell ref="O52:Q52"/>
    <mergeCell ref="R52:S52"/>
    <mergeCell ref="C55:I55"/>
    <mergeCell ref="J55:K55"/>
    <mergeCell ref="L55:N55"/>
    <mergeCell ref="O55:Q55"/>
    <mergeCell ref="R55:S55"/>
    <mergeCell ref="C54:I54"/>
    <mergeCell ref="J54:K54"/>
    <mergeCell ref="L54:N54"/>
    <mergeCell ref="O54:Q54"/>
    <mergeCell ref="R54:S54"/>
    <mergeCell ref="C57:I57"/>
    <mergeCell ref="J57:K57"/>
    <mergeCell ref="L57:N57"/>
    <mergeCell ref="O57:Q57"/>
    <mergeCell ref="R57:S57"/>
    <mergeCell ref="C56:I56"/>
    <mergeCell ref="J56:K56"/>
    <mergeCell ref="L56:N56"/>
    <mergeCell ref="O56:Q56"/>
    <mergeCell ref="R56:S56"/>
    <mergeCell ref="C60:I60"/>
    <mergeCell ref="J60:K60"/>
    <mergeCell ref="L60:N60"/>
    <mergeCell ref="O60:Q60"/>
    <mergeCell ref="R60:S60"/>
    <mergeCell ref="D59:I59"/>
    <mergeCell ref="L59:N59"/>
    <mergeCell ref="O59:Q59"/>
    <mergeCell ref="C58:I58"/>
    <mergeCell ref="J58:K58"/>
    <mergeCell ref="L58:N58"/>
    <mergeCell ref="O58:Q58"/>
    <mergeCell ref="R58:S58"/>
    <mergeCell ref="R59:S59"/>
    <mergeCell ref="J59:K59"/>
    <mergeCell ref="R63:S63"/>
    <mergeCell ref="C62:I62"/>
    <mergeCell ref="J62:K62"/>
    <mergeCell ref="L62:N62"/>
    <mergeCell ref="O62:Q62"/>
    <mergeCell ref="R62:S62"/>
    <mergeCell ref="C61:I61"/>
    <mergeCell ref="J61:K61"/>
    <mergeCell ref="L61:N61"/>
    <mergeCell ref="O61:Q61"/>
    <mergeCell ref="R61:S61"/>
    <mergeCell ref="A8:S8"/>
    <mergeCell ref="A1:S1"/>
    <mergeCell ref="A2:R2"/>
    <mergeCell ref="A4:S4"/>
    <mergeCell ref="A7:S7"/>
    <mergeCell ref="C66:I66"/>
    <mergeCell ref="J66:K66"/>
    <mergeCell ref="L66:N66"/>
    <mergeCell ref="O66:Q66"/>
    <mergeCell ref="R66:S66"/>
    <mergeCell ref="C65:I65"/>
    <mergeCell ref="J65:K65"/>
    <mergeCell ref="L65:N65"/>
    <mergeCell ref="O65:Q65"/>
    <mergeCell ref="R65:S65"/>
    <mergeCell ref="C64:I64"/>
    <mergeCell ref="J64:K64"/>
    <mergeCell ref="L64:N64"/>
    <mergeCell ref="O64:Q64"/>
    <mergeCell ref="R64:S64"/>
    <mergeCell ref="C63:I63"/>
    <mergeCell ref="J63:K63"/>
    <mergeCell ref="L63:N63"/>
    <mergeCell ref="O63:Q63"/>
  </mergeCells>
  <pageMargins left="0.39370078740157483" right="0.39370078740157483" top="0.39370078740157483" bottom="0.59055118110236227" header="0.19685039370078741" footer="0.19685039370078741"/>
  <pageSetup paperSize="9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EB4F-5A86-4FD7-B91D-00570CC1DFB1}">
  <sheetPr>
    <pageSetUpPr fitToPage="1"/>
  </sheetPr>
  <dimension ref="A1:Q20"/>
  <sheetViews>
    <sheetView showGridLines="0" workbookViewId="0">
      <pane ySplit="11" topLeftCell="A12" activePane="bottomLeft" state="frozenSplit"/>
      <selection pane="bottomLeft" activeCell="C1" sqref="A1:Q20"/>
    </sheetView>
  </sheetViews>
  <sheetFormatPr defaultRowHeight="12.75" x14ac:dyDescent="0.2"/>
  <cols>
    <col min="1" max="1" width="3.28515625" style="87" hidden="1" customWidth="1"/>
    <col min="2" max="2" width="8.5703125" style="87" hidden="1" customWidth="1"/>
    <col min="3" max="3" width="13.42578125" style="87" customWidth="1"/>
    <col min="4" max="4" width="10.140625" style="87" customWidth="1"/>
    <col min="5" max="5" width="4" style="87" customWidth="1"/>
    <col min="6" max="6" width="10.140625" style="87" customWidth="1"/>
    <col min="7" max="7" width="12.28515625" style="87" customWidth="1"/>
    <col min="8" max="8" width="3.85546875" style="87" customWidth="1"/>
    <col min="9" max="9" width="24.7109375" style="87" customWidth="1"/>
    <col min="10" max="10" width="16.7109375" style="87" customWidth="1"/>
    <col min="11" max="11" width="2.140625" style="87" customWidth="1"/>
    <col min="12" max="12" width="13.7109375" style="87" hidden="1" customWidth="1"/>
    <col min="13" max="13" width="22.7109375" style="87" customWidth="1"/>
    <col min="14" max="14" width="4.7109375" style="87" customWidth="1"/>
    <col min="15" max="15" width="8.42578125" style="87" customWidth="1"/>
    <col min="16" max="16" width="11.42578125" style="87" customWidth="1"/>
    <col min="17" max="17" width="0" style="87" hidden="1" customWidth="1"/>
    <col min="18" max="18" width="5.7109375" style="87" customWidth="1"/>
    <col min="19" max="19" width="3.42578125" style="87" customWidth="1"/>
    <col min="20" max="16384" width="9.140625" style="87"/>
  </cols>
  <sheetData>
    <row r="1" spans="1:17" ht="12.75" customHeight="1" x14ac:dyDescent="0.2"/>
    <row r="2" spans="1:17" ht="36.75" customHeight="1" x14ac:dyDescent="0.2">
      <c r="A2" s="161" t="s">
        <v>173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7" ht="18" customHeight="1" x14ac:dyDescent="0.2">
      <c r="A3" s="162" t="s">
        <v>174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</row>
    <row r="4" spans="1:17" ht="18" customHeight="1" x14ac:dyDescent="0.2">
      <c r="A4" s="88"/>
      <c r="B4" s="88"/>
      <c r="C4" s="88"/>
      <c r="D4" s="88"/>
      <c r="E4" s="88"/>
      <c r="F4" s="88"/>
      <c r="G4" s="89"/>
    </row>
    <row r="5" spans="1:17" ht="15" customHeight="1" x14ac:dyDescent="0.2">
      <c r="A5" s="290" t="s">
        <v>16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</row>
    <row r="6" spans="1:17" ht="15" customHeight="1" x14ac:dyDescent="0.2">
      <c r="A6" s="88"/>
      <c r="B6" s="88"/>
      <c r="C6" s="88"/>
      <c r="D6" s="88"/>
      <c r="E6" s="90"/>
      <c r="F6" s="90"/>
      <c r="G6" s="91"/>
    </row>
    <row r="7" spans="1:17" ht="9" customHeight="1" x14ac:dyDescent="0.25">
      <c r="G7" s="97"/>
      <c r="H7" s="98"/>
      <c r="I7" s="98"/>
      <c r="J7" s="98"/>
    </row>
    <row r="8" spans="1:17" ht="27.75" customHeight="1" x14ac:dyDescent="0.25">
      <c r="C8" s="294" t="s">
        <v>163</v>
      </c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</row>
    <row r="9" spans="1:17" ht="12.75" customHeight="1" x14ac:dyDescent="0.25">
      <c r="G9" s="97"/>
      <c r="H9" s="98"/>
      <c r="I9" s="98"/>
      <c r="J9" s="98"/>
    </row>
    <row r="10" spans="1:17" ht="12.75" customHeight="1" x14ac:dyDescent="0.25">
      <c r="B10" s="291"/>
      <c r="C10" s="291"/>
      <c r="D10" s="291"/>
      <c r="G10" s="97"/>
      <c r="H10" s="98"/>
      <c r="I10" s="98"/>
      <c r="J10" s="98"/>
    </row>
    <row r="11" spans="1:17" ht="24" customHeight="1" x14ac:dyDescent="0.2"/>
    <row r="12" spans="1:17" x14ac:dyDescent="0.2">
      <c r="B12" s="92"/>
      <c r="C12" s="92"/>
      <c r="J12" s="292"/>
      <c r="K12" s="293"/>
      <c r="L12" s="93"/>
      <c r="M12" s="93"/>
      <c r="N12" s="292"/>
      <c r="O12" s="293"/>
      <c r="P12" s="293"/>
    </row>
    <row r="13" spans="1:17" ht="44.25" customHeight="1" x14ac:dyDescent="0.2">
      <c r="B13" s="99" t="s">
        <v>111</v>
      </c>
      <c r="C13" s="100" t="s">
        <v>17</v>
      </c>
      <c r="D13" s="198" t="s">
        <v>29</v>
      </c>
      <c r="E13" s="199"/>
      <c r="F13" s="199"/>
      <c r="G13" s="199"/>
      <c r="H13" s="199"/>
      <c r="I13" s="111" t="s">
        <v>177</v>
      </c>
      <c r="J13" s="287" t="s">
        <v>175</v>
      </c>
      <c r="K13" s="288"/>
      <c r="L13" s="289"/>
      <c r="M13" s="111" t="s">
        <v>176</v>
      </c>
      <c r="N13" s="288" t="s">
        <v>178</v>
      </c>
      <c r="O13" s="288"/>
      <c r="P13" s="288"/>
      <c r="Q13" s="289"/>
    </row>
    <row r="14" spans="1:17" ht="15" x14ac:dyDescent="0.25">
      <c r="B14" s="94"/>
      <c r="C14" s="94"/>
      <c r="D14" s="295" t="s">
        <v>70</v>
      </c>
      <c r="E14" s="296"/>
      <c r="F14" s="296"/>
      <c r="G14" s="296"/>
      <c r="H14" s="296"/>
      <c r="I14" s="101">
        <f>1620158.25-482.93</f>
        <v>1619675.32</v>
      </c>
      <c r="J14" s="297">
        <f>N14-I14</f>
        <v>193576.99</v>
      </c>
      <c r="K14" s="298"/>
      <c r="L14" s="101"/>
      <c r="M14" s="112">
        <f>J14/I14</f>
        <v>0.11951592248747729</v>
      </c>
      <c r="N14" s="297">
        <v>1813252.31</v>
      </c>
      <c r="O14" s="298"/>
      <c r="P14" s="298"/>
    </row>
    <row r="15" spans="1:17" ht="14.25" x14ac:dyDescent="0.2">
      <c r="B15" s="94"/>
      <c r="C15" s="94" t="s">
        <v>162</v>
      </c>
      <c r="D15" s="265" t="s">
        <v>161</v>
      </c>
      <c r="E15" s="150"/>
      <c r="F15" s="150"/>
      <c r="G15" s="150"/>
      <c r="H15" s="150"/>
      <c r="I15" s="102">
        <f>1620158.25-482.93</f>
        <v>1619675.32</v>
      </c>
      <c r="J15" s="285">
        <f>N15-I15</f>
        <v>106929.31999999983</v>
      </c>
      <c r="K15" s="286"/>
      <c r="L15" s="102"/>
      <c r="M15" s="113">
        <f>J15/I15</f>
        <v>6.6018984595011196E-2</v>
      </c>
      <c r="N15" s="285">
        <f>1541277.89+185326.75</f>
        <v>1726604.64</v>
      </c>
      <c r="O15" s="286"/>
      <c r="P15" s="286"/>
    </row>
    <row r="16" spans="1:17" ht="14.25" x14ac:dyDescent="0.2">
      <c r="B16" s="94"/>
      <c r="C16" s="94" t="s">
        <v>160</v>
      </c>
      <c r="D16" s="265" t="s">
        <v>159</v>
      </c>
      <c r="E16" s="150"/>
      <c r="F16" s="150"/>
      <c r="G16" s="150"/>
      <c r="H16" s="150"/>
      <c r="I16" s="102">
        <v>1318738.99</v>
      </c>
      <c r="J16" s="285">
        <f>N16-I16</f>
        <v>186929.32000000007</v>
      </c>
      <c r="K16" s="286"/>
      <c r="L16" s="102"/>
      <c r="M16" s="113">
        <f>J16/I16</f>
        <v>0.14174853509108734</v>
      </c>
      <c r="N16" s="285">
        <f>1320341.56+185326.75</f>
        <v>1505668.31</v>
      </c>
      <c r="O16" s="286"/>
      <c r="P16" s="286"/>
    </row>
    <row r="17" spans="2:16" ht="14.25" x14ac:dyDescent="0.2">
      <c r="B17" s="94"/>
      <c r="C17" s="94" t="s">
        <v>158</v>
      </c>
      <c r="D17" s="265" t="s">
        <v>157</v>
      </c>
      <c r="E17" s="150"/>
      <c r="F17" s="150"/>
      <c r="G17" s="150"/>
      <c r="H17" s="150"/>
      <c r="I17" s="102">
        <v>111</v>
      </c>
      <c r="J17" s="285">
        <f>N17-I17</f>
        <v>0</v>
      </c>
      <c r="K17" s="286"/>
      <c r="L17" s="102"/>
      <c r="M17" s="113">
        <f>J17/I17</f>
        <v>0</v>
      </c>
      <c r="N17" s="285">
        <v>111</v>
      </c>
      <c r="O17" s="286"/>
      <c r="P17" s="286"/>
    </row>
    <row r="18" spans="2:16" ht="14.25" x14ac:dyDescent="0.2">
      <c r="B18" s="94"/>
      <c r="C18" s="94" t="s">
        <v>156</v>
      </c>
      <c r="D18" s="265" t="s">
        <v>155</v>
      </c>
      <c r="E18" s="150"/>
      <c r="F18" s="150"/>
      <c r="G18" s="150"/>
      <c r="H18" s="150"/>
      <c r="I18" s="102">
        <f>301308.26-482.93</f>
        <v>300825.33</v>
      </c>
      <c r="J18" s="285">
        <f>N18-I18</f>
        <v>-80000.000000000029</v>
      </c>
      <c r="K18" s="286"/>
      <c r="L18" s="102"/>
      <c r="M18" s="113">
        <f>J18/I18</f>
        <v>-0.26593505274306528</v>
      </c>
      <c r="N18" s="285">
        <v>220825.33</v>
      </c>
      <c r="O18" s="286"/>
      <c r="P18" s="286"/>
    </row>
    <row r="19" spans="2:16" ht="12.75" hidden="1" customHeight="1" x14ac:dyDescent="0.2"/>
    <row r="20" spans="2:16" ht="9.75" customHeight="1" x14ac:dyDescent="0.2"/>
  </sheetData>
  <mergeCells count="25">
    <mergeCell ref="N15:P15"/>
    <mergeCell ref="J13:L13"/>
    <mergeCell ref="A5:P5"/>
    <mergeCell ref="B10:D10"/>
    <mergeCell ref="A2:P2"/>
    <mergeCell ref="A3:P3"/>
    <mergeCell ref="J12:K12"/>
    <mergeCell ref="N12:P12"/>
    <mergeCell ref="C8:P8"/>
    <mergeCell ref="N13:Q13"/>
    <mergeCell ref="D13:H13"/>
    <mergeCell ref="D14:H14"/>
    <mergeCell ref="J14:K14"/>
    <mergeCell ref="N14:P14"/>
    <mergeCell ref="D15:H15"/>
    <mergeCell ref="J15:K15"/>
    <mergeCell ref="D18:H18"/>
    <mergeCell ref="J18:K18"/>
    <mergeCell ref="N18:P18"/>
    <mergeCell ref="D16:H16"/>
    <mergeCell ref="J16:K16"/>
    <mergeCell ref="N16:P16"/>
    <mergeCell ref="D17:H17"/>
    <mergeCell ref="J17:K17"/>
    <mergeCell ref="N17:P17"/>
  </mergeCells>
  <pageMargins left="0" right="0" top="9.8425196850393706E-2" bottom="0.41753937007874015" header="9.8425196850393706E-2" footer="9.8425196850393706E-2"/>
  <pageSetup paperSize="9" scale="99" fitToHeight="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B8F5-D124-4653-AD0A-44BB9EC2EF94}">
  <sheetPr>
    <pageSetUpPr fitToPage="1"/>
  </sheetPr>
  <dimension ref="A1:N17"/>
  <sheetViews>
    <sheetView zoomScale="115" zoomScaleNormal="115" workbookViewId="0">
      <selection sqref="A1:H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6.7109375" customWidth="1"/>
    <col min="6" max="6" width="16.5703125" customWidth="1"/>
    <col min="7" max="7" width="21.42578125" customWidth="1"/>
    <col min="8" max="8" width="21.42578125" style="49" customWidth="1"/>
  </cols>
  <sheetData>
    <row r="1" spans="1:14" ht="36.75" customHeight="1" x14ac:dyDescent="0.25">
      <c r="A1" s="161" t="s">
        <v>173</v>
      </c>
      <c r="B1" s="161"/>
      <c r="C1" s="161"/>
      <c r="D1" s="161"/>
      <c r="E1" s="161"/>
      <c r="F1" s="161"/>
      <c r="G1" s="161"/>
      <c r="H1" s="161"/>
      <c r="I1" s="95"/>
      <c r="J1" s="95"/>
      <c r="K1" s="95"/>
      <c r="L1" s="95"/>
      <c r="M1" s="95"/>
      <c r="N1" s="95"/>
    </row>
    <row r="2" spans="1:14" ht="21.75" customHeight="1" x14ac:dyDescent="0.25">
      <c r="A2" s="162" t="s">
        <v>192</v>
      </c>
      <c r="B2" s="162"/>
      <c r="C2" s="162"/>
      <c r="D2" s="162"/>
      <c r="E2" s="162"/>
      <c r="F2" s="162"/>
      <c r="G2" s="162"/>
      <c r="H2" s="162"/>
      <c r="I2" s="96"/>
      <c r="J2" s="96"/>
      <c r="K2" s="96"/>
      <c r="L2" s="96"/>
      <c r="M2" s="96"/>
      <c r="N2" s="96"/>
    </row>
    <row r="3" spans="1:14" ht="18" customHeight="1" x14ac:dyDescent="0.25">
      <c r="A3" s="88"/>
      <c r="B3" s="88"/>
      <c r="C3" s="88"/>
      <c r="D3" s="88"/>
      <c r="E3" s="88"/>
      <c r="F3" s="88"/>
      <c r="G3" s="89"/>
      <c r="H3" s="87"/>
      <c r="I3" s="87"/>
      <c r="J3" s="87"/>
      <c r="K3" s="87"/>
      <c r="L3" s="87"/>
      <c r="M3" s="87"/>
      <c r="N3" s="87"/>
    </row>
    <row r="4" spans="1:14" ht="15.75" customHeight="1" x14ac:dyDescent="0.25">
      <c r="A4" s="163" t="s">
        <v>16</v>
      </c>
      <c r="B4" s="163"/>
      <c r="C4" s="163"/>
      <c r="D4" s="163"/>
      <c r="E4" s="163"/>
      <c r="F4" s="163"/>
      <c r="G4" s="163"/>
      <c r="H4" s="163"/>
    </row>
    <row r="5" spans="1:14" ht="15.75" x14ac:dyDescent="0.25">
      <c r="A5" s="22"/>
      <c r="B5" s="22"/>
      <c r="C5" s="22"/>
      <c r="D5" s="22"/>
      <c r="E5" s="22"/>
      <c r="F5" s="22"/>
      <c r="G5" s="22"/>
      <c r="H5" s="52"/>
    </row>
    <row r="6" spans="1:14" ht="31.5" customHeight="1" x14ac:dyDescent="0.25">
      <c r="A6" s="163" t="s">
        <v>61</v>
      </c>
      <c r="B6" s="163"/>
      <c r="C6" s="163"/>
      <c r="D6" s="163"/>
      <c r="E6" s="163"/>
      <c r="F6" s="163"/>
      <c r="G6" s="163"/>
      <c r="H6" s="163"/>
    </row>
    <row r="7" spans="1:14" ht="18" x14ac:dyDescent="0.25">
      <c r="A7" s="9"/>
      <c r="B7" s="9"/>
      <c r="C7" s="9"/>
      <c r="D7" s="9"/>
      <c r="E7" s="9"/>
      <c r="F7" s="9"/>
      <c r="G7" s="9"/>
      <c r="H7" s="46"/>
    </row>
    <row r="8" spans="1:14" ht="18" customHeight="1" x14ac:dyDescent="0.25">
      <c r="A8" s="163" t="s">
        <v>62</v>
      </c>
      <c r="B8" s="163"/>
      <c r="C8" s="163"/>
      <c r="D8" s="163"/>
      <c r="E8" s="163"/>
      <c r="F8" s="163"/>
      <c r="G8" s="163"/>
      <c r="H8" s="163"/>
    </row>
    <row r="9" spans="1:14" ht="18" x14ac:dyDescent="0.25">
      <c r="A9" s="9"/>
      <c r="B9" s="9"/>
      <c r="C9" s="9"/>
      <c r="D9" s="9"/>
      <c r="E9" s="9"/>
      <c r="F9" s="9"/>
      <c r="G9" s="9"/>
      <c r="H9" s="46"/>
    </row>
    <row r="10" spans="1:14" s="53" customFormat="1" ht="38.25" customHeight="1" x14ac:dyDescent="0.25">
      <c r="A10" s="6" t="s">
        <v>5</v>
      </c>
      <c r="B10" s="68" t="s">
        <v>6</v>
      </c>
      <c r="C10" s="68" t="s">
        <v>7</v>
      </c>
      <c r="D10" s="68" t="s">
        <v>29</v>
      </c>
      <c r="E10" s="114" t="s">
        <v>177</v>
      </c>
      <c r="F10" s="115" t="s">
        <v>175</v>
      </c>
      <c r="G10" s="114" t="s">
        <v>176</v>
      </c>
      <c r="H10" s="116" t="s">
        <v>178</v>
      </c>
    </row>
    <row r="11" spans="1:14" s="53" customFormat="1" ht="25.5" x14ac:dyDescent="0.25">
      <c r="A11" s="69">
        <v>8</v>
      </c>
      <c r="B11" s="69"/>
      <c r="C11" s="69"/>
      <c r="D11" s="69" t="s">
        <v>14</v>
      </c>
      <c r="E11" s="54">
        <v>0</v>
      </c>
      <c r="F11" s="55">
        <v>0</v>
      </c>
      <c r="G11" s="55">
        <v>0</v>
      </c>
      <c r="H11" s="56">
        <v>0</v>
      </c>
    </row>
    <row r="12" spans="1:14" s="53" customFormat="1" x14ac:dyDescent="0.25">
      <c r="A12" s="3"/>
      <c r="B12" s="5">
        <v>84</v>
      </c>
      <c r="C12" s="5"/>
      <c r="D12" s="5" t="s">
        <v>19</v>
      </c>
      <c r="E12" s="62">
        <v>0</v>
      </c>
      <c r="F12" s="63">
        <v>0</v>
      </c>
      <c r="G12" s="63">
        <v>0</v>
      </c>
      <c r="H12" s="64">
        <v>0</v>
      </c>
    </row>
    <row r="13" spans="1:14" s="53" customFormat="1" ht="25.5" x14ac:dyDescent="0.25">
      <c r="A13" s="4"/>
      <c r="B13" s="4"/>
      <c r="C13" s="71">
        <v>81</v>
      </c>
      <c r="D13" s="70" t="s">
        <v>20</v>
      </c>
      <c r="E13" s="57">
        <v>0</v>
      </c>
      <c r="F13" s="58">
        <v>0</v>
      </c>
      <c r="G13" s="58">
        <v>0</v>
      </c>
      <c r="H13" s="59">
        <v>0</v>
      </c>
    </row>
    <row r="14" spans="1:14" s="53" customFormat="1" ht="25.5" x14ac:dyDescent="0.25">
      <c r="A14" s="134">
        <v>5</v>
      </c>
      <c r="B14" s="134"/>
      <c r="C14" s="134"/>
      <c r="D14" s="135" t="s">
        <v>15</v>
      </c>
      <c r="E14" s="136">
        <v>0</v>
      </c>
      <c r="F14" s="137">
        <v>0</v>
      </c>
      <c r="G14" s="137">
        <v>0</v>
      </c>
      <c r="H14" s="138">
        <v>0</v>
      </c>
    </row>
    <row r="15" spans="1:14" s="53" customFormat="1" ht="25.5" x14ac:dyDescent="0.25">
      <c r="A15" s="5"/>
      <c r="B15" s="5">
        <v>54</v>
      </c>
      <c r="C15" s="5"/>
      <c r="D15" s="11" t="s">
        <v>21</v>
      </c>
      <c r="E15" s="62">
        <v>0</v>
      </c>
      <c r="F15" s="63">
        <v>0</v>
      </c>
      <c r="G15" s="63">
        <v>0</v>
      </c>
      <c r="H15" s="64">
        <v>0</v>
      </c>
    </row>
    <row r="16" spans="1:14" s="53" customFormat="1" x14ac:dyDescent="0.25">
      <c r="A16" s="5"/>
      <c r="B16" s="5"/>
      <c r="C16" s="71">
        <v>11</v>
      </c>
      <c r="D16" s="71" t="s">
        <v>9</v>
      </c>
      <c r="E16" s="57">
        <v>0</v>
      </c>
      <c r="F16" s="58">
        <v>0</v>
      </c>
      <c r="G16" s="58">
        <v>0</v>
      </c>
      <c r="H16" s="59">
        <v>0</v>
      </c>
    </row>
    <row r="17" spans="1:8" s="53" customFormat="1" x14ac:dyDescent="0.25">
      <c r="A17" s="5"/>
      <c r="B17" s="5"/>
      <c r="C17" s="71">
        <v>31</v>
      </c>
      <c r="D17" s="71" t="s">
        <v>22</v>
      </c>
      <c r="E17" s="57">
        <v>0</v>
      </c>
      <c r="F17" s="58">
        <v>0</v>
      </c>
      <c r="G17" s="58">
        <v>0</v>
      </c>
      <c r="H17" s="59">
        <v>0</v>
      </c>
    </row>
  </sheetData>
  <mergeCells count="5">
    <mergeCell ref="A1:H1"/>
    <mergeCell ref="A6:H6"/>
    <mergeCell ref="A8:H8"/>
    <mergeCell ref="A4:H4"/>
    <mergeCell ref="A2:H2"/>
  </mergeCells>
  <pageMargins left="0.70866141732283472" right="0.70866141732283472" top="0.74803149606299213" bottom="1.73228346456692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55DA-2862-421A-A3DF-A10614A19B27}">
  <sheetPr>
    <pageSetUpPr fitToPage="1"/>
  </sheetPr>
  <dimension ref="A1:M21"/>
  <sheetViews>
    <sheetView zoomScale="115" zoomScaleNormal="115" workbookViewId="0">
      <selection sqref="A1:E21"/>
    </sheetView>
  </sheetViews>
  <sheetFormatPr defaultRowHeight="15" x14ac:dyDescent="0.25"/>
  <cols>
    <col min="1" max="1" width="25.28515625" customWidth="1"/>
    <col min="2" max="2" width="16.5703125" customWidth="1"/>
    <col min="3" max="3" width="17.42578125" customWidth="1"/>
    <col min="4" max="4" width="21.42578125" style="49" customWidth="1"/>
    <col min="5" max="5" width="21.7109375" customWidth="1"/>
  </cols>
  <sheetData>
    <row r="1" spans="1:13" ht="36.75" customHeight="1" x14ac:dyDescent="0.25">
      <c r="A1" s="161" t="s">
        <v>173</v>
      </c>
      <c r="B1" s="161"/>
      <c r="C1" s="161"/>
      <c r="D1" s="161"/>
      <c r="E1" s="161"/>
      <c r="F1" s="95"/>
      <c r="G1" s="95"/>
      <c r="H1" s="95"/>
      <c r="I1" s="95"/>
      <c r="J1" s="95"/>
      <c r="K1" s="95"/>
      <c r="L1" s="95"/>
      <c r="M1" s="95"/>
    </row>
    <row r="2" spans="1:13" ht="21.75" customHeight="1" x14ac:dyDescent="0.25">
      <c r="A2" s="162" t="s">
        <v>174</v>
      </c>
      <c r="B2" s="162"/>
      <c r="C2" s="162"/>
      <c r="D2" s="162"/>
      <c r="E2" s="162"/>
      <c r="F2" s="96"/>
      <c r="G2" s="96"/>
      <c r="H2" s="96"/>
      <c r="I2" s="96"/>
      <c r="J2" s="96"/>
      <c r="K2" s="96"/>
      <c r="L2" s="96"/>
      <c r="M2" s="96"/>
    </row>
    <row r="3" spans="1:13" ht="18" customHeight="1" x14ac:dyDescent="0.25">
      <c r="A3" s="88"/>
      <c r="B3" s="88"/>
      <c r="C3" s="89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5.75" customHeight="1" x14ac:dyDescent="0.25">
      <c r="A4" s="163" t="s">
        <v>16</v>
      </c>
      <c r="B4" s="163"/>
      <c r="C4" s="163"/>
      <c r="D4" s="163"/>
      <c r="E4" s="163"/>
    </row>
    <row r="5" spans="1:13" ht="15.75" customHeight="1" x14ac:dyDescent="0.25">
      <c r="A5" s="44"/>
      <c r="B5" s="44"/>
      <c r="C5" s="44"/>
      <c r="D5" s="52"/>
    </row>
    <row r="6" spans="1:13" ht="15.75" x14ac:dyDescent="0.25">
      <c r="A6" s="22"/>
      <c r="B6" s="22"/>
      <c r="C6" s="22"/>
      <c r="D6" s="52"/>
    </row>
    <row r="7" spans="1:13" ht="31.5" customHeight="1" x14ac:dyDescent="0.25">
      <c r="A7" s="163" t="s">
        <v>61</v>
      </c>
      <c r="B7" s="163"/>
      <c r="C7" s="163"/>
      <c r="D7" s="163"/>
      <c r="E7" s="163"/>
    </row>
    <row r="8" spans="1:13" ht="18" x14ac:dyDescent="0.25">
      <c r="A8" s="9"/>
      <c r="B8" s="9"/>
      <c r="C8" s="9"/>
      <c r="D8" s="46"/>
    </row>
    <row r="11" spans="1:13" ht="15.75" customHeight="1" x14ac:dyDescent="0.25">
      <c r="A11" s="163" t="s">
        <v>63</v>
      </c>
      <c r="B11" s="163"/>
      <c r="C11" s="163"/>
      <c r="D11" s="163"/>
      <c r="E11" s="163"/>
    </row>
    <row r="12" spans="1:13" ht="18" x14ac:dyDescent="0.25">
      <c r="A12" s="9"/>
      <c r="B12" s="9"/>
      <c r="C12" s="9"/>
      <c r="D12" s="46"/>
    </row>
    <row r="13" spans="1:13" s="53" customFormat="1" ht="32.25" customHeight="1" x14ac:dyDescent="0.25">
      <c r="A13" s="6" t="s">
        <v>35</v>
      </c>
      <c r="B13" s="114" t="s">
        <v>177</v>
      </c>
      <c r="C13" s="115" t="s">
        <v>175</v>
      </c>
      <c r="D13" s="114" t="s">
        <v>176</v>
      </c>
      <c r="E13" s="116" t="s">
        <v>178</v>
      </c>
    </row>
    <row r="14" spans="1:13" s="53" customFormat="1" x14ac:dyDescent="0.25">
      <c r="A14" s="69" t="s">
        <v>40</v>
      </c>
      <c r="B14" s="55">
        <v>0</v>
      </c>
      <c r="C14" s="55">
        <v>0</v>
      </c>
      <c r="D14" s="56">
        <v>0</v>
      </c>
      <c r="E14" s="56">
        <v>0</v>
      </c>
    </row>
    <row r="15" spans="1:13" s="53" customFormat="1" ht="25.5" x14ac:dyDescent="0.25">
      <c r="A15" s="139" t="s">
        <v>41</v>
      </c>
      <c r="B15" s="137">
        <v>0</v>
      </c>
      <c r="C15" s="137">
        <v>0</v>
      </c>
      <c r="D15" s="138">
        <v>0</v>
      </c>
      <c r="E15" s="138">
        <v>0</v>
      </c>
    </row>
    <row r="16" spans="1:13" s="53" customFormat="1" ht="25.5" x14ac:dyDescent="0.25">
      <c r="A16" s="70" t="s">
        <v>42</v>
      </c>
      <c r="B16" s="58">
        <v>0</v>
      </c>
      <c r="C16" s="58">
        <v>0</v>
      </c>
      <c r="D16" s="59">
        <v>0</v>
      </c>
      <c r="E16" s="59">
        <v>0</v>
      </c>
    </row>
    <row r="17" spans="1:5" s="53" customFormat="1" x14ac:dyDescent="0.25">
      <c r="A17" s="69" t="s">
        <v>43</v>
      </c>
      <c r="B17" s="55">
        <v>0</v>
      </c>
      <c r="C17" s="55">
        <v>0</v>
      </c>
      <c r="D17" s="56">
        <v>0</v>
      </c>
      <c r="E17" s="56">
        <v>0</v>
      </c>
    </row>
    <row r="18" spans="1:5" s="53" customFormat="1" x14ac:dyDescent="0.25">
      <c r="A18" s="10" t="s">
        <v>36</v>
      </c>
      <c r="B18" s="60">
        <v>0</v>
      </c>
      <c r="C18" s="60">
        <v>0</v>
      </c>
      <c r="D18" s="61">
        <v>0</v>
      </c>
      <c r="E18" s="61">
        <v>0</v>
      </c>
    </row>
    <row r="19" spans="1:5" s="53" customFormat="1" x14ac:dyDescent="0.25">
      <c r="A19" s="71" t="s">
        <v>37</v>
      </c>
      <c r="B19" s="58">
        <v>0</v>
      </c>
      <c r="C19" s="58">
        <v>0</v>
      </c>
      <c r="D19" s="59">
        <v>0</v>
      </c>
      <c r="E19" s="59">
        <v>0</v>
      </c>
    </row>
    <row r="20" spans="1:5" s="53" customFormat="1" x14ac:dyDescent="0.25">
      <c r="A20" s="10" t="s">
        <v>38</v>
      </c>
      <c r="B20" s="60">
        <v>0</v>
      </c>
      <c r="C20" s="60">
        <v>0</v>
      </c>
      <c r="D20" s="61">
        <v>0</v>
      </c>
      <c r="E20" s="61">
        <v>0</v>
      </c>
    </row>
    <row r="21" spans="1:5" s="53" customFormat="1" x14ac:dyDescent="0.25">
      <c r="A21" s="71" t="s">
        <v>39</v>
      </c>
      <c r="B21" s="58">
        <v>0</v>
      </c>
      <c r="C21" s="58">
        <v>0</v>
      </c>
      <c r="D21" s="59">
        <v>0</v>
      </c>
      <c r="E21" s="59">
        <v>0</v>
      </c>
    </row>
  </sheetData>
  <mergeCells count="5">
    <mergeCell ref="A2:E2"/>
    <mergeCell ref="A7:E7"/>
    <mergeCell ref="A4:E4"/>
    <mergeCell ref="A11:E11"/>
    <mergeCell ref="A1:E1"/>
  </mergeCells>
  <pageMargins left="0.70866141732283472" right="0.70866141732283472" top="0.74803149606299213" bottom="1.73228346456692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3AE8-EABE-4873-8467-991470E00048}">
  <sheetPr>
    <pageSetUpPr fitToPage="1"/>
  </sheetPr>
  <dimension ref="A1:R130"/>
  <sheetViews>
    <sheetView showGridLines="0" workbookViewId="0">
      <pane ySplit="8" topLeftCell="A9" activePane="bottomLeft" state="frozenSplit"/>
      <selection pane="bottomLeft" activeCell="A3" sqref="A3"/>
    </sheetView>
  </sheetViews>
  <sheetFormatPr defaultRowHeight="12.75" x14ac:dyDescent="0.2"/>
  <cols>
    <col min="1" max="1" width="24.140625" style="87" customWidth="1"/>
    <col min="2" max="2" width="0" style="87" hidden="1" customWidth="1"/>
    <col min="3" max="3" width="4" style="87" customWidth="1"/>
    <col min="4" max="4" width="10.140625" style="87" customWidth="1"/>
    <col min="5" max="5" width="12.28515625" style="87" customWidth="1"/>
    <col min="6" max="6" width="2.5703125" style="87" customWidth="1"/>
    <col min="7" max="7" width="33.7109375" style="87" customWidth="1"/>
    <col min="8" max="8" width="2.140625" style="87" customWidth="1"/>
    <col min="9" max="9" width="0.42578125" style="87" customWidth="1"/>
    <col min="10" max="10" width="14" style="87" customWidth="1"/>
    <col min="11" max="11" width="5.7109375" style="87" customWidth="1"/>
    <col min="12" max="12" width="5.28515625" style="87" customWidth="1"/>
    <col min="13" max="13" width="3" style="87" customWidth="1"/>
    <col min="14" max="14" width="5.140625" style="87" customWidth="1"/>
    <col min="15" max="15" width="0.85546875" style="87" customWidth="1"/>
    <col min="16" max="16" width="6" style="87" customWidth="1"/>
    <col min="17" max="17" width="11.140625" style="87" customWidth="1"/>
    <col min="18" max="18" width="5.42578125" style="87" customWidth="1"/>
    <col min="19" max="256" width="9.140625" style="87"/>
    <col min="257" max="257" width="24.140625" style="87" customWidth="1"/>
    <col min="258" max="258" width="0" style="87" hidden="1" customWidth="1"/>
    <col min="259" max="259" width="4" style="87" customWidth="1"/>
    <col min="260" max="260" width="10.140625" style="87" customWidth="1"/>
    <col min="261" max="261" width="12.28515625" style="87" customWidth="1"/>
    <col min="262" max="262" width="2.5703125" style="87" customWidth="1"/>
    <col min="263" max="263" width="33.7109375" style="87" customWidth="1"/>
    <col min="264" max="264" width="2.140625" style="87" customWidth="1"/>
    <col min="265" max="265" width="0.42578125" style="87" customWidth="1"/>
    <col min="266" max="266" width="14" style="87" customWidth="1"/>
    <col min="267" max="267" width="5.7109375" style="87" customWidth="1"/>
    <col min="268" max="268" width="5.28515625" style="87" customWidth="1"/>
    <col min="269" max="269" width="3" style="87" customWidth="1"/>
    <col min="270" max="270" width="5.140625" style="87" customWidth="1"/>
    <col min="271" max="271" width="0.85546875" style="87" customWidth="1"/>
    <col min="272" max="272" width="2.42578125" style="87" customWidth="1"/>
    <col min="273" max="273" width="11.140625" style="87" customWidth="1"/>
    <col min="274" max="274" width="3.28515625" style="87" customWidth="1"/>
    <col min="275" max="512" width="9.140625" style="87"/>
    <col min="513" max="513" width="24.140625" style="87" customWidth="1"/>
    <col min="514" max="514" width="0" style="87" hidden="1" customWidth="1"/>
    <col min="515" max="515" width="4" style="87" customWidth="1"/>
    <col min="516" max="516" width="10.140625" style="87" customWidth="1"/>
    <col min="517" max="517" width="12.28515625" style="87" customWidth="1"/>
    <col min="518" max="518" width="2.5703125" style="87" customWidth="1"/>
    <col min="519" max="519" width="33.7109375" style="87" customWidth="1"/>
    <col min="520" max="520" width="2.140625" style="87" customWidth="1"/>
    <col min="521" max="521" width="0.42578125" style="87" customWidth="1"/>
    <col min="522" max="522" width="14" style="87" customWidth="1"/>
    <col min="523" max="523" width="5.7109375" style="87" customWidth="1"/>
    <col min="524" max="524" width="5.28515625" style="87" customWidth="1"/>
    <col min="525" max="525" width="3" style="87" customWidth="1"/>
    <col min="526" max="526" width="5.140625" style="87" customWidth="1"/>
    <col min="527" max="527" width="0.85546875" style="87" customWidth="1"/>
    <col min="528" max="528" width="2.42578125" style="87" customWidth="1"/>
    <col min="529" max="529" width="11.140625" style="87" customWidth="1"/>
    <col min="530" max="530" width="3.28515625" style="87" customWidth="1"/>
    <col min="531" max="768" width="9.140625" style="87"/>
    <col min="769" max="769" width="24.140625" style="87" customWidth="1"/>
    <col min="770" max="770" width="0" style="87" hidden="1" customWidth="1"/>
    <col min="771" max="771" width="4" style="87" customWidth="1"/>
    <col min="772" max="772" width="10.140625" style="87" customWidth="1"/>
    <col min="773" max="773" width="12.28515625" style="87" customWidth="1"/>
    <col min="774" max="774" width="2.5703125" style="87" customWidth="1"/>
    <col min="775" max="775" width="33.7109375" style="87" customWidth="1"/>
    <col min="776" max="776" width="2.140625" style="87" customWidth="1"/>
    <col min="777" max="777" width="0.42578125" style="87" customWidth="1"/>
    <col min="778" max="778" width="14" style="87" customWidth="1"/>
    <col min="779" max="779" width="5.7109375" style="87" customWidth="1"/>
    <col min="780" max="780" width="5.28515625" style="87" customWidth="1"/>
    <col min="781" max="781" width="3" style="87" customWidth="1"/>
    <col min="782" max="782" width="5.140625" style="87" customWidth="1"/>
    <col min="783" max="783" width="0.85546875" style="87" customWidth="1"/>
    <col min="784" max="784" width="2.42578125" style="87" customWidth="1"/>
    <col min="785" max="785" width="11.140625" style="87" customWidth="1"/>
    <col min="786" max="786" width="3.28515625" style="87" customWidth="1"/>
    <col min="787" max="1024" width="9.140625" style="87"/>
    <col min="1025" max="1025" width="24.140625" style="87" customWidth="1"/>
    <col min="1026" max="1026" width="0" style="87" hidden="1" customWidth="1"/>
    <col min="1027" max="1027" width="4" style="87" customWidth="1"/>
    <col min="1028" max="1028" width="10.140625" style="87" customWidth="1"/>
    <col min="1029" max="1029" width="12.28515625" style="87" customWidth="1"/>
    <col min="1030" max="1030" width="2.5703125" style="87" customWidth="1"/>
    <col min="1031" max="1031" width="33.7109375" style="87" customWidth="1"/>
    <col min="1032" max="1032" width="2.140625" style="87" customWidth="1"/>
    <col min="1033" max="1033" width="0.42578125" style="87" customWidth="1"/>
    <col min="1034" max="1034" width="14" style="87" customWidth="1"/>
    <col min="1035" max="1035" width="5.7109375" style="87" customWidth="1"/>
    <col min="1036" max="1036" width="5.28515625" style="87" customWidth="1"/>
    <col min="1037" max="1037" width="3" style="87" customWidth="1"/>
    <col min="1038" max="1038" width="5.140625" style="87" customWidth="1"/>
    <col min="1039" max="1039" width="0.85546875" style="87" customWidth="1"/>
    <col min="1040" max="1040" width="2.42578125" style="87" customWidth="1"/>
    <col min="1041" max="1041" width="11.140625" style="87" customWidth="1"/>
    <col min="1042" max="1042" width="3.28515625" style="87" customWidth="1"/>
    <col min="1043" max="1280" width="9.140625" style="87"/>
    <col min="1281" max="1281" width="24.140625" style="87" customWidth="1"/>
    <col min="1282" max="1282" width="0" style="87" hidden="1" customWidth="1"/>
    <col min="1283" max="1283" width="4" style="87" customWidth="1"/>
    <col min="1284" max="1284" width="10.140625" style="87" customWidth="1"/>
    <col min="1285" max="1285" width="12.28515625" style="87" customWidth="1"/>
    <col min="1286" max="1286" width="2.5703125" style="87" customWidth="1"/>
    <col min="1287" max="1287" width="33.7109375" style="87" customWidth="1"/>
    <col min="1288" max="1288" width="2.140625" style="87" customWidth="1"/>
    <col min="1289" max="1289" width="0.42578125" style="87" customWidth="1"/>
    <col min="1290" max="1290" width="14" style="87" customWidth="1"/>
    <col min="1291" max="1291" width="5.7109375" style="87" customWidth="1"/>
    <col min="1292" max="1292" width="5.28515625" style="87" customWidth="1"/>
    <col min="1293" max="1293" width="3" style="87" customWidth="1"/>
    <col min="1294" max="1294" width="5.140625" style="87" customWidth="1"/>
    <col min="1295" max="1295" width="0.85546875" style="87" customWidth="1"/>
    <col min="1296" max="1296" width="2.42578125" style="87" customWidth="1"/>
    <col min="1297" max="1297" width="11.140625" style="87" customWidth="1"/>
    <col min="1298" max="1298" width="3.28515625" style="87" customWidth="1"/>
    <col min="1299" max="1536" width="9.140625" style="87"/>
    <col min="1537" max="1537" width="24.140625" style="87" customWidth="1"/>
    <col min="1538" max="1538" width="0" style="87" hidden="1" customWidth="1"/>
    <col min="1539" max="1539" width="4" style="87" customWidth="1"/>
    <col min="1540" max="1540" width="10.140625" style="87" customWidth="1"/>
    <col min="1541" max="1541" width="12.28515625" style="87" customWidth="1"/>
    <col min="1542" max="1542" width="2.5703125" style="87" customWidth="1"/>
    <col min="1543" max="1543" width="33.7109375" style="87" customWidth="1"/>
    <col min="1544" max="1544" width="2.140625" style="87" customWidth="1"/>
    <col min="1545" max="1545" width="0.42578125" style="87" customWidth="1"/>
    <col min="1546" max="1546" width="14" style="87" customWidth="1"/>
    <col min="1547" max="1547" width="5.7109375" style="87" customWidth="1"/>
    <col min="1548" max="1548" width="5.28515625" style="87" customWidth="1"/>
    <col min="1549" max="1549" width="3" style="87" customWidth="1"/>
    <col min="1550" max="1550" width="5.140625" style="87" customWidth="1"/>
    <col min="1551" max="1551" width="0.85546875" style="87" customWidth="1"/>
    <col min="1552" max="1552" width="2.42578125" style="87" customWidth="1"/>
    <col min="1553" max="1553" width="11.140625" style="87" customWidth="1"/>
    <col min="1554" max="1554" width="3.28515625" style="87" customWidth="1"/>
    <col min="1555" max="1792" width="9.140625" style="87"/>
    <col min="1793" max="1793" width="24.140625" style="87" customWidth="1"/>
    <col min="1794" max="1794" width="0" style="87" hidden="1" customWidth="1"/>
    <col min="1795" max="1795" width="4" style="87" customWidth="1"/>
    <col min="1796" max="1796" width="10.140625" style="87" customWidth="1"/>
    <col min="1797" max="1797" width="12.28515625" style="87" customWidth="1"/>
    <col min="1798" max="1798" width="2.5703125" style="87" customWidth="1"/>
    <col min="1799" max="1799" width="33.7109375" style="87" customWidth="1"/>
    <col min="1800" max="1800" width="2.140625" style="87" customWidth="1"/>
    <col min="1801" max="1801" width="0.42578125" style="87" customWidth="1"/>
    <col min="1802" max="1802" width="14" style="87" customWidth="1"/>
    <col min="1803" max="1803" width="5.7109375" style="87" customWidth="1"/>
    <col min="1804" max="1804" width="5.28515625" style="87" customWidth="1"/>
    <col min="1805" max="1805" width="3" style="87" customWidth="1"/>
    <col min="1806" max="1806" width="5.140625" style="87" customWidth="1"/>
    <col min="1807" max="1807" width="0.85546875" style="87" customWidth="1"/>
    <col min="1808" max="1808" width="2.42578125" style="87" customWidth="1"/>
    <col min="1809" max="1809" width="11.140625" style="87" customWidth="1"/>
    <col min="1810" max="1810" width="3.28515625" style="87" customWidth="1"/>
    <col min="1811" max="2048" width="9.140625" style="87"/>
    <col min="2049" max="2049" width="24.140625" style="87" customWidth="1"/>
    <col min="2050" max="2050" width="0" style="87" hidden="1" customWidth="1"/>
    <col min="2051" max="2051" width="4" style="87" customWidth="1"/>
    <col min="2052" max="2052" width="10.140625" style="87" customWidth="1"/>
    <col min="2053" max="2053" width="12.28515625" style="87" customWidth="1"/>
    <col min="2054" max="2054" width="2.5703125" style="87" customWidth="1"/>
    <col min="2055" max="2055" width="33.7109375" style="87" customWidth="1"/>
    <col min="2056" max="2056" width="2.140625" style="87" customWidth="1"/>
    <col min="2057" max="2057" width="0.42578125" style="87" customWidth="1"/>
    <col min="2058" max="2058" width="14" style="87" customWidth="1"/>
    <col min="2059" max="2059" width="5.7109375" style="87" customWidth="1"/>
    <col min="2060" max="2060" width="5.28515625" style="87" customWidth="1"/>
    <col min="2061" max="2061" width="3" style="87" customWidth="1"/>
    <col min="2062" max="2062" width="5.140625" style="87" customWidth="1"/>
    <col min="2063" max="2063" width="0.85546875" style="87" customWidth="1"/>
    <col min="2064" max="2064" width="2.42578125" style="87" customWidth="1"/>
    <col min="2065" max="2065" width="11.140625" style="87" customWidth="1"/>
    <col min="2066" max="2066" width="3.28515625" style="87" customWidth="1"/>
    <col min="2067" max="2304" width="9.140625" style="87"/>
    <col min="2305" max="2305" width="24.140625" style="87" customWidth="1"/>
    <col min="2306" max="2306" width="0" style="87" hidden="1" customWidth="1"/>
    <col min="2307" max="2307" width="4" style="87" customWidth="1"/>
    <col min="2308" max="2308" width="10.140625" style="87" customWidth="1"/>
    <col min="2309" max="2309" width="12.28515625" style="87" customWidth="1"/>
    <col min="2310" max="2310" width="2.5703125" style="87" customWidth="1"/>
    <col min="2311" max="2311" width="33.7109375" style="87" customWidth="1"/>
    <col min="2312" max="2312" width="2.140625" style="87" customWidth="1"/>
    <col min="2313" max="2313" width="0.42578125" style="87" customWidth="1"/>
    <col min="2314" max="2314" width="14" style="87" customWidth="1"/>
    <col min="2315" max="2315" width="5.7109375" style="87" customWidth="1"/>
    <col min="2316" max="2316" width="5.28515625" style="87" customWidth="1"/>
    <col min="2317" max="2317" width="3" style="87" customWidth="1"/>
    <col min="2318" max="2318" width="5.140625" style="87" customWidth="1"/>
    <col min="2319" max="2319" width="0.85546875" style="87" customWidth="1"/>
    <col min="2320" max="2320" width="2.42578125" style="87" customWidth="1"/>
    <col min="2321" max="2321" width="11.140625" style="87" customWidth="1"/>
    <col min="2322" max="2322" width="3.28515625" style="87" customWidth="1"/>
    <col min="2323" max="2560" width="9.140625" style="87"/>
    <col min="2561" max="2561" width="24.140625" style="87" customWidth="1"/>
    <col min="2562" max="2562" width="0" style="87" hidden="1" customWidth="1"/>
    <col min="2563" max="2563" width="4" style="87" customWidth="1"/>
    <col min="2564" max="2564" width="10.140625" style="87" customWidth="1"/>
    <col min="2565" max="2565" width="12.28515625" style="87" customWidth="1"/>
    <col min="2566" max="2566" width="2.5703125" style="87" customWidth="1"/>
    <col min="2567" max="2567" width="33.7109375" style="87" customWidth="1"/>
    <col min="2568" max="2568" width="2.140625" style="87" customWidth="1"/>
    <col min="2569" max="2569" width="0.42578125" style="87" customWidth="1"/>
    <col min="2570" max="2570" width="14" style="87" customWidth="1"/>
    <col min="2571" max="2571" width="5.7109375" style="87" customWidth="1"/>
    <col min="2572" max="2572" width="5.28515625" style="87" customWidth="1"/>
    <col min="2573" max="2573" width="3" style="87" customWidth="1"/>
    <col min="2574" max="2574" width="5.140625" style="87" customWidth="1"/>
    <col min="2575" max="2575" width="0.85546875" style="87" customWidth="1"/>
    <col min="2576" max="2576" width="2.42578125" style="87" customWidth="1"/>
    <col min="2577" max="2577" width="11.140625" style="87" customWidth="1"/>
    <col min="2578" max="2578" width="3.28515625" style="87" customWidth="1"/>
    <col min="2579" max="2816" width="9.140625" style="87"/>
    <col min="2817" max="2817" width="24.140625" style="87" customWidth="1"/>
    <col min="2818" max="2818" width="0" style="87" hidden="1" customWidth="1"/>
    <col min="2819" max="2819" width="4" style="87" customWidth="1"/>
    <col min="2820" max="2820" width="10.140625" style="87" customWidth="1"/>
    <col min="2821" max="2821" width="12.28515625" style="87" customWidth="1"/>
    <col min="2822" max="2822" width="2.5703125" style="87" customWidth="1"/>
    <col min="2823" max="2823" width="33.7109375" style="87" customWidth="1"/>
    <col min="2824" max="2824" width="2.140625" style="87" customWidth="1"/>
    <col min="2825" max="2825" width="0.42578125" style="87" customWidth="1"/>
    <col min="2826" max="2826" width="14" style="87" customWidth="1"/>
    <col min="2827" max="2827" width="5.7109375" style="87" customWidth="1"/>
    <col min="2828" max="2828" width="5.28515625" style="87" customWidth="1"/>
    <col min="2829" max="2829" width="3" style="87" customWidth="1"/>
    <col min="2830" max="2830" width="5.140625" style="87" customWidth="1"/>
    <col min="2831" max="2831" width="0.85546875" style="87" customWidth="1"/>
    <col min="2832" max="2832" width="2.42578125" style="87" customWidth="1"/>
    <col min="2833" max="2833" width="11.140625" style="87" customWidth="1"/>
    <col min="2834" max="2834" width="3.28515625" style="87" customWidth="1"/>
    <col min="2835" max="3072" width="9.140625" style="87"/>
    <col min="3073" max="3073" width="24.140625" style="87" customWidth="1"/>
    <col min="3074" max="3074" width="0" style="87" hidden="1" customWidth="1"/>
    <col min="3075" max="3075" width="4" style="87" customWidth="1"/>
    <col min="3076" max="3076" width="10.140625" style="87" customWidth="1"/>
    <col min="3077" max="3077" width="12.28515625" style="87" customWidth="1"/>
    <col min="3078" max="3078" width="2.5703125" style="87" customWidth="1"/>
    <col min="3079" max="3079" width="33.7109375" style="87" customWidth="1"/>
    <col min="3080" max="3080" width="2.140625" style="87" customWidth="1"/>
    <col min="3081" max="3081" width="0.42578125" style="87" customWidth="1"/>
    <col min="3082" max="3082" width="14" style="87" customWidth="1"/>
    <col min="3083" max="3083" width="5.7109375" style="87" customWidth="1"/>
    <col min="3084" max="3084" width="5.28515625" style="87" customWidth="1"/>
    <col min="3085" max="3085" width="3" style="87" customWidth="1"/>
    <col min="3086" max="3086" width="5.140625" style="87" customWidth="1"/>
    <col min="3087" max="3087" width="0.85546875" style="87" customWidth="1"/>
    <col min="3088" max="3088" width="2.42578125" style="87" customWidth="1"/>
    <col min="3089" max="3089" width="11.140625" style="87" customWidth="1"/>
    <col min="3090" max="3090" width="3.28515625" style="87" customWidth="1"/>
    <col min="3091" max="3328" width="9.140625" style="87"/>
    <col min="3329" max="3329" width="24.140625" style="87" customWidth="1"/>
    <col min="3330" max="3330" width="0" style="87" hidden="1" customWidth="1"/>
    <col min="3331" max="3331" width="4" style="87" customWidth="1"/>
    <col min="3332" max="3332" width="10.140625" style="87" customWidth="1"/>
    <col min="3333" max="3333" width="12.28515625" style="87" customWidth="1"/>
    <col min="3334" max="3334" width="2.5703125" style="87" customWidth="1"/>
    <col min="3335" max="3335" width="33.7109375" style="87" customWidth="1"/>
    <col min="3336" max="3336" width="2.140625" style="87" customWidth="1"/>
    <col min="3337" max="3337" width="0.42578125" style="87" customWidth="1"/>
    <col min="3338" max="3338" width="14" style="87" customWidth="1"/>
    <col min="3339" max="3339" width="5.7109375" style="87" customWidth="1"/>
    <col min="3340" max="3340" width="5.28515625" style="87" customWidth="1"/>
    <col min="3341" max="3341" width="3" style="87" customWidth="1"/>
    <col min="3342" max="3342" width="5.140625" style="87" customWidth="1"/>
    <col min="3343" max="3343" width="0.85546875" style="87" customWidth="1"/>
    <col min="3344" max="3344" width="2.42578125" style="87" customWidth="1"/>
    <col min="3345" max="3345" width="11.140625" style="87" customWidth="1"/>
    <col min="3346" max="3346" width="3.28515625" style="87" customWidth="1"/>
    <col min="3347" max="3584" width="9.140625" style="87"/>
    <col min="3585" max="3585" width="24.140625" style="87" customWidth="1"/>
    <col min="3586" max="3586" width="0" style="87" hidden="1" customWidth="1"/>
    <col min="3587" max="3587" width="4" style="87" customWidth="1"/>
    <col min="3588" max="3588" width="10.140625" style="87" customWidth="1"/>
    <col min="3589" max="3589" width="12.28515625" style="87" customWidth="1"/>
    <col min="3590" max="3590" width="2.5703125" style="87" customWidth="1"/>
    <col min="3591" max="3591" width="33.7109375" style="87" customWidth="1"/>
    <col min="3592" max="3592" width="2.140625" style="87" customWidth="1"/>
    <col min="3593" max="3593" width="0.42578125" style="87" customWidth="1"/>
    <col min="3594" max="3594" width="14" style="87" customWidth="1"/>
    <col min="3595" max="3595" width="5.7109375" style="87" customWidth="1"/>
    <col min="3596" max="3596" width="5.28515625" style="87" customWidth="1"/>
    <col min="3597" max="3597" width="3" style="87" customWidth="1"/>
    <col min="3598" max="3598" width="5.140625" style="87" customWidth="1"/>
    <col min="3599" max="3599" width="0.85546875" style="87" customWidth="1"/>
    <col min="3600" max="3600" width="2.42578125" style="87" customWidth="1"/>
    <col min="3601" max="3601" width="11.140625" style="87" customWidth="1"/>
    <col min="3602" max="3602" width="3.28515625" style="87" customWidth="1"/>
    <col min="3603" max="3840" width="9.140625" style="87"/>
    <col min="3841" max="3841" width="24.140625" style="87" customWidth="1"/>
    <col min="3842" max="3842" width="0" style="87" hidden="1" customWidth="1"/>
    <col min="3843" max="3843" width="4" style="87" customWidth="1"/>
    <col min="3844" max="3844" width="10.140625" style="87" customWidth="1"/>
    <col min="3845" max="3845" width="12.28515625" style="87" customWidth="1"/>
    <col min="3846" max="3846" width="2.5703125" style="87" customWidth="1"/>
    <col min="3847" max="3847" width="33.7109375" style="87" customWidth="1"/>
    <col min="3848" max="3848" width="2.140625" style="87" customWidth="1"/>
    <col min="3849" max="3849" width="0.42578125" style="87" customWidth="1"/>
    <col min="3850" max="3850" width="14" style="87" customWidth="1"/>
    <col min="3851" max="3851" width="5.7109375" style="87" customWidth="1"/>
    <col min="3852" max="3852" width="5.28515625" style="87" customWidth="1"/>
    <col min="3853" max="3853" width="3" style="87" customWidth="1"/>
    <col min="3854" max="3854" width="5.140625" style="87" customWidth="1"/>
    <col min="3855" max="3855" width="0.85546875" style="87" customWidth="1"/>
    <col min="3856" max="3856" width="2.42578125" style="87" customWidth="1"/>
    <col min="3857" max="3857" width="11.140625" style="87" customWidth="1"/>
    <col min="3858" max="3858" width="3.28515625" style="87" customWidth="1"/>
    <col min="3859" max="4096" width="9.140625" style="87"/>
    <col min="4097" max="4097" width="24.140625" style="87" customWidth="1"/>
    <col min="4098" max="4098" width="0" style="87" hidden="1" customWidth="1"/>
    <col min="4099" max="4099" width="4" style="87" customWidth="1"/>
    <col min="4100" max="4100" width="10.140625" style="87" customWidth="1"/>
    <col min="4101" max="4101" width="12.28515625" style="87" customWidth="1"/>
    <col min="4102" max="4102" width="2.5703125" style="87" customWidth="1"/>
    <col min="4103" max="4103" width="33.7109375" style="87" customWidth="1"/>
    <col min="4104" max="4104" width="2.140625" style="87" customWidth="1"/>
    <col min="4105" max="4105" width="0.42578125" style="87" customWidth="1"/>
    <col min="4106" max="4106" width="14" style="87" customWidth="1"/>
    <col min="4107" max="4107" width="5.7109375" style="87" customWidth="1"/>
    <col min="4108" max="4108" width="5.28515625" style="87" customWidth="1"/>
    <col min="4109" max="4109" width="3" style="87" customWidth="1"/>
    <col min="4110" max="4110" width="5.140625" style="87" customWidth="1"/>
    <col min="4111" max="4111" width="0.85546875" style="87" customWidth="1"/>
    <col min="4112" max="4112" width="2.42578125" style="87" customWidth="1"/>
    <col min="4113" max="4113" width="11.140625" style="87" customWidth="1"/>
    <col min="4114" max="4114" width="3.28515625" style="87" customWidth="1"/>
    <col min="4115" max="4352" width="9.140625" style="87"/>
    <col min="4353" max="4353" width="24.140625" style="87" customWidth="1"/>
    <col min="4354" max="4354" width="0" style="87" hidden="1" customWidth="1"/>
    <col min="4355" max="4355" width="4" style="87" customWidth="1"/>
    <col min="4356" max="4356" width="10.140625" style="87" customWidth="1"/>
    <col min="4357" max="4357" width="12.28515625" style="87" customWidth="1"/>
    <col min="4358" max="4358" width="2.5703125" style="87" customWidth="1"/>
    <col min="4359" max="4359" width="33.7109375" style="87" customWidth="1"/>
    <col min="4360" max="4360" width="2.140625" style="87" customWidth="1"/>
    <col min="4361" max="4361" width="0.42578125" style="87" customWidth="1"/>
    <col min="4362" max="4362" width="14" style="87" customWidth="1"/>
    <col min="4363" max="4363" width="5.7109375" style="87" customWidth="1"/>
    <col min="4364" max="4364" width="5.28515625" style="87" customWidth="1"/>
    <col min="4365" max="4365" width="3" style="87" customWidth="1"/>
    <col min="4366" max="4366" width="5.140625" style="87" customWidth="1"/>
    <col min="4367" max="4367" width="0.85546875" style="87" customWidth="1"/>
    <col min="4368" max="4368" width="2.42578125" style="87" customWidth="1"/>
    <col min="4369" max="4369" width="11.140625" style="87" customWidth="1"/>
    <col min="4370" max="4370" width="3.28515625" style="87" customWidth="1"/>
    <col min="4371" max="4608" width="9.140625" style="87"/>
    <col min="4609" max="4609" width="24.140625" style="87" customWidth="1"/>
    <col min="4610" max="4610" width="0" style="87" hidden="1" customWidth="1"/>
    <col min="4611" max="4611" width="4" style="87" customWidth="1"/>
    <col min="4612" max="4612" width="10.140625" style="87" customWidth="1"/>
    <col min="4613" max="4613" width="12.28515625" style="87" customWidth="1"/>
    <col min="4614" max="4614" width="2.5703125" style="87" customWidth="1"/>
    <col min="4615" max="4615" width="33.7109375" style="87" customWidth="1"/>
    <col min="4616" max="4616" width="2.140625" style="87" customWidth="1"/>
    <col min="4617" max="4617" width="0.42578125" style="87" customWidth="1"/>
    <col min="4618" max="4618" width="14" style="87" customWidth="1"/>
    <col min="4619" max="4619" width="5.7109375" style="87" customWidth="1"/>
    <col min="4620" max="4620" width="5.28515625" style="87" customWidth="1"/>
    <col min="4621" max="4621" width="3" style="87" customWidth="1"/>
    <col min="4622" max="4622" width="5.140625" style="87" customWidth="1"/>
    <col min="4623" max="4623" width="0.85546875" style="87" customWidth="1"/>
    <col min="4624" max="4624" width="2.42578125" style="87" customWidth="1"/>
    <col min="4625" max="4625" width="11.140625" style="87" customWidth="1"/>
    <col min="4626" max="4626" width="3.28515625" style="87" customWidth="1"/>
    <col min="4627" max="4864" width="9.140625" style="87"/>
    <col min="4865" max="4865" width="24.140625" style="87" customWidth="1"/>
    <col min="4866" max="4866" width="0" style="87" hidden="1" customWidth="1"/>
    <col min="4867" max="4867" width="4" style="87" customWidth="1"/>
    <col min="4868" max="4868" width="10.140625" style="87" customWidth="1"/>
    <col min="4869" max="4869" width="12.28515625" style="87" customWidth="1"/>
    <col min="4870" max="4870" width="2.5703125" style="87" customWidth="1"/>
    <col min="4871" max="4871" width="33.7109375" style="87" customWidth="1"/>
    <col min="4872" max="4872" width="2.140625" style="87" customWidth="1"/>
    <col min="4873" max="4873" width="0.42578125" style="87" customWidth="1"/>
    <col min="4874" max="4874" width="14" style="87" customWidth="1"/>
    <col min="4875" max="4875" width="5.7109375" style="87" customWidth="1"/>
    <col min="4876" max="4876" width="5.28515625" style="87" customWidth="1"/>
    <col min="4877" max="4877" width="3" style="87" customWidth="1"/>
    <col min="4878" max="4878" width="5.140625" style="87" customWidth="1"/>
    <col min="4879" max="4879" width="0.85546875" style="87" customWidth="1"/>
    <col min="4880" max="4880" width="2.42578125" style="87" customWidth="1"/>
    <col min="4881" max="4881" width="11.140625" style="87" customWidth="1"/>
    <col min="4882" max="4882" width="3.28515625" style="87" customWidth="1"/>
    <col min="4883" max="5120" width="9.140625" style="87"/>
    <col min="5121" max="5121" width="24.140625" style="87" customWidth="1"/>
    <col min="5122" max="5122" width="0" style="87" hidden="1" customWidth="1"/>
    <col min="5123" max="5123" width="4" style="87" customWidth="1"/>
    <col min="5124" max="5124" width="10.140625" style="87" customWidth="1"/>
    <col min="5125" max="5125" width="12.28515625" style="87" customWidth="1"/>
    <col min="5126" max="5126" width="2.5703125" style="87" customWidth="1"/>
    <col min="5127" max="5127" width="33.7109375" style="87" customWidth="1"/>
    <col min="5128" max="5128" width="2.140625" style="87" customWidth="1"/>
    <col min="5129" max="5129" width="0.42578125" style="87" customWidth="1"/>
    <col min="5130" max="5130" width="14" style="87" customWidth="1"/>
    <col min="5131" max="5131" width="5.7109375" style="87" customWidth="1"/>
    <col min="5132" max="5132" width="5.28515625" style="87" customWidth="1"/>
    <col min="5133" max="5133" width="3" style="87" customWidth="1"/>
    <col min="5134" max="5134" width="5.140625" style="87" customWidth="1"/>
    <col min="5135" max="5135" width="0.85546875" style="87" customWidth="1"/>
    <col min="5136" max="5136" width="2.42578125" style="87" customWidth="1"/>
    <col min="5137" max="5137" width="11.140625" style="87" customWidth="1"/>
    <col min="5138" max="5138" width="3.28515625" style="87" customWidth="1"/>
    <col min="5139" max="5376" width="9.140625" style="87"/>
    <col min="5377" max="5377" width="24.140625" style="87" customWidth="1"/>
    <col min="5378" max="5378" width="0" style="87" hidden="1" customWidth="1"/>
    <col min="5379" max="5379" width="4" style="87" customWidth="1"/>
    <col min="5380" max="5380" width="10.140625" style="87" customWidth="1"/>
    <col min="5381" max="5381" width="12.28515625" style="87" customWidth="1"/>
    <col min="5382" max="5382" width="2.5703125" style="87" customWidth="1"/>
    <col min="5383" max="5383" width="33.7109375" style="87" customWidth="1"/>
    <col min="5384" max="5384" width="2.140625" style="87" customWidth="1"/>
    <col min="5385" max="5385" width="0.42578125" style="87" customWidth="1"/>
    <col min="5386" max="5386" width="14" style="87" customWidth="1"/>
    <col min="5387" max="5387" width="5.7109375" style="87" customWidth="1"/>
    <col min="5388" max="5388" width="5.28515625" style="87" customWidth="1"/>
    <col min="5389" max="5389" width="3" style="87" customWidth="1"/>
    <col min="5390" max="5390" width="5.140625" style="87" customWidth="1"/>
    <col min="5391" max="5391" width="0.85546875" style="87" customWidth="1"/>
    <col min="5392" max="5392" width="2.42578125" style="87" customWidth="1"/>
    <col min="5393" max="5393" width="11.140625" style="87" customWidth="1"/>
    <col min="5394" max="5394" width="3.28515625" style="87" customWidth="1"/>
    <col min="5395" max="5632" width="9.140625" style="87"/>
    <col min="5633" max="5633" width="24.140625" style="87" customWidth="1"/>
    <col min="5634" max="5634" width="0" style="87" hidden="1" customWidth="1"/>
    <col min="5635" max="5635" width="4" style="87" customWidth="1"/>
    <col min="5636" max="5636" width="10.140625" style="87" customWidth="1"/>
    <col min="5637" max="5637" width="12.28515625" style="87" customWidth="1"/>
    <col min="5638" max="5638" width="2.5703125" style="87" customWidth="1"/>
    <col min="5639" max="5639" width="33.7109375" style="87" customWidth="1"/>
    <col min="5640" max="5640" width="2.140625" style="87" customWidth="1"/>
    <col min="5641" max="5641" width="0.42578125" style="87" customWidth="1"/>
    <col min="5642" max="5642" width="14" style="87" customWidth="1"/>
    <col min="5643" max="5643" width="5.7109375" style="87" customWidth="1"/>
    <col min="5644" max="5644" width="5.28515625" style="87" customWidth="1"/>
    <col min="5645" max="5645" width="3" style="87" customWidth="1"/>
    <col min="5646" max="5646" width="5.140625" style="87" customWidth="1"/>
    <col min="5647" max="5647" width="0.85546875" style="87" customWidth="1"/>
    <col min="5648" max="5648" width="2.42578125" style="87" customWidth="1"/>
    <col min="5649" max="5649" width="11.140625" style="87" customWidth="1"/>
    <col min="5650" max="5650" width="3.28515625" style="87" customWidth="1"/>
    <col min="5651" max="5888" width="9.140625" style="87"/>
    <col min="5889" max="5889" width="24.140625" style="87" customWidth="1"/>
    <col min="5890" max="5890" width="0" style="87" hidden="1" customWidth="1"/>
    <col min="5891" max="5891" width="4" style="87" customWidth="1"/>
    <col min="5892" max="5892" width="10.140625" style="87" customWidth="1"/>
    <col min="5893" max="5893" width="12.28515625" style="87" customWidth="1"/>
    <col min="5894" max="5894" width="2.5703125" style="87" customWidth="1"/>
    <col min="5895" max="5895" width="33.7109375" style="87" customWidth="1"/>
    <col min="5896" max="5896" width="2.140625" style="87" customWidth="1"/>
    <col min="5897" max="5897" width="0.42578125" style="87" customWidth="1"/>
    <col min="5898" max="5898" width="14" style="87" customWidth="1"/>
    <col min="5899" max="5899" width="5.7109375" style="87" customWidth="1"/>
    <col min="5900" max="5900" width="5.28515625" style="87" customWidth="1"/>
    <col min="5901" max="5901" width="3" style="87" customWidth="1"/>
    <col min="5902" max="5902" width="5.140625" style="87" customWidth="1"/>
    <col min="5903" max="5903" width="0.85546875" style="87" customWidth="1"/>
    <col min="5904" max="5904" width="2.42578125" style="87" customWidth="1"/>
    <col min="5905" max="5905" width="11.140625" style="87" customWidth="1"/>
    <col min="5906" max="5906" width="3.28515625" style="87" customWidth="1"/>
    <col min="5907" max="6144" width="9.140625" style="87"/>
    <col min="6145" max="6145" width="24.140625" style="87" customWidth="1"/>
    <col min="6146" max="6146" width="0" style="87" hidden="1" customWidth="1"/>
    <col min="6147" max="6147" width="4" style="87" customWidth="1"/>
    <col min="6148" max="6148" width="10.140625" style="87" customWidth="1"/>
    <col min="6149" max="6149" width="12.28515625" style="87" customWidth="1"/>
    <col min="6150" max="6150" width="2.5703125" style="87" customWidth="1"/>
    <col min="6151" max="6151" width="33.7109375" style="87" customWidth="1"/>
    <col min="6152" max="6152" width="2.140625" style="87" customWidth="1"/>
    <col min="6153" max="6153" width="0.42578125" style="87" customWidth="1"/>
    <col min="6154" max="6154" width="14" style="87" customWidth="1"/>
    <col min="6155" max="6155" width="5.7109375" style="87" customWidth="1"/>
    <col min="6156" max="6156" width="5.28515625" style="87" customWidth="1"/>
    <col min="6157" max="6157" width="3" style="87" customWidth="1"/>
    <col min="6158" max="6158" width="5.140625" style="87" customWidth="1"/>
    <col min="6159" max="6159" width="0.85546875" style="87" customWidth="1"/>
    <col min="6160" max="6160" width="2.42578125" style="87" customWidth="1"/>
    <col min="6161" max="6161" width="11.140625" style="87" customWidth="1"/>
    <col min="6162" max="6162" width="3.28515625" style="87" customWidth="1"/>
    <col min="6163" max="6400" width="9.140625" style="87"/>
    <col min="6401" max="6401" width="24.140625" style="87" customWidth="1"/>
    <col min="6402" max="6402" width="0" style="87" hidden="1" customWidth="1"/>
    <col min="6403" max="6403" width="4" style="87" customWidth="1"/>
    <col min="6404" max="6404" width="10.140625" style="87" customWidth="1"/>
    <col min="6405" max="6405" width="12.28515625" style="87" customWidth="1"/>
    <col min="6406" max="6406" width="2.5703125" style="87" customWidth="1"/>
    <col min="6407" max="6407" width="33.7109375" style="87" customWidth="1"/>
    <col min="6408" max="6408" width="2.140625" style="87" customWidth="1"/>
    <col min="6409" max="6409" width="0.42578125" style="87" customWidth="1"/>
    <col min="6410" max="6410" width="14" style="87" customWidth="1"/>
    <col min="6411" max="6411" width="5.7109375" style="87" customWidth="1"/>
    <col min="6412" max="6412" width="5.28515625" style="87" customWidth="1"/>
    <col min="6413" max="6413" width="3" style="87" customWidth="1"/>
    <col min="6414" max="6414" width="5.140625" style="87" customWidth="1"/>
    <col min="6415" max="6415" width="0.85546875" style="87" customWidth="1"/>
    <col min="6416" max="6416" width="2.42578125" style="87" customWidth="1"/>
    <col min="6417" max="6417" width="11.140625" style="87" customWidth="1"/>
    <col min="6418" max="6418" width="3.28515625" style="87" customWidth="1"/>
    <col min="6419" max="6656" width="9.140625" style="87"/>
    <col min="6657" max="6657" width="24.140625" style="87" customWidth="1"/>
    <col min="6658" max="6658" width="0" style="87" hidden="1" customWidth="1"/>
    <col min="6659" max="6659" width="4" style="87" customWidth="1"/>
    <col min="6660" max="6660" width="10.140625" style="87" customWidth="1"/>
    <col min="6661" max="6661" width="12.28515625" style="87" customWidth="1"/>
    <col min="6662" max="6662" width="2.5703125" style="87" customWidth="1"/>
    <col min="6663" max="6663" width="33.7109375" style="87" customWidth="1"/>
    <col min="6664" max="6664" width="2.140625" style="87" customWidth="1"/>
    <col min="6665" max="6665" width="0.42578125" style="87" customWidth="1"/>
    <col min="6666" max="6666" width="14" style="87" customWidth="1"/>
    <col min="6667" max="6667" width="5.7109375" style="87" customWidth="1"/>
    <col min="6668" max="6668" width="5.28515625" style="87" customWidth="1"/>
    <col min="6669" max="6669" width="3" style="87" customWidth="1"/>
    <col min="6670" max="6670" width="5.140625" style="87" customWidth="1"/>
    <col min="6671" max="6671" width="0.85546875" style="87" customWidth="1"/>
    <col min="6672" max="6672" width="2.42578125" style="87" customWidth="1"/>
    <col min="6673" max="6673" width="11.140625" style="87" customWidth="1"/>
    <col min="6674" max="6674" width="3.28515625" style="87" customWidth="1"/>
    <col min="6675" max="6912" width="9.140625" style="87"/>
    <col min="6913" max="6913" width="24.140625" style="87" customWidth="1"/>
    <col min="6914" max="6914" width="0" style="87" hidden="1" customWidth="1"/>
    <col min="6915" max="6915" width="4" style="87" customWidth="1"/>
    <col min="6916" max="6916" width="10.140625" style="87" customWidth="1"/>
    <col min="6917" max="6917" width="12.28515625" style="87" customWidth="1"/>
    <col min="6918" max="6918" width="2.5703125" style="87" customWidth="1"/>
    <col min="6919" max="6919" width="33.7109375" style="87" customWidth="1"/>
    <col min="6920" max="6920" width="2.140625" style="87" customWidth="1"/>
    <col min="6921" max="6921" width="0.42578125" style="87" customWidth="1"/>
    <col min="6922" max="6922" width="14" style="87" customWidth="1"/>
    <col min="6923" max="6923" width="5.7109375" style="87" customWidth="1"/>
    <col min="6924" max="6924" width="5.28515625" style="87" customWidth="1"/>
    <col min="6925" max="6925" width="3" style="87" customWidth="1"/>
    <col min="6926" max="6926" width="5.140625" style="87" customWidth="1"/>
    <col min="6927" max="6927" width="0.85546875" style="87" customWidth="1"/>
    <col min="6928" max="6928" width="2.42578125" style="87" customWidth="1"/>
    <col min="6929" max="6929" width="11.140625" style="87" customWidth="1"/>
    <col min="6930" max="6930" width="3.28515625" style="87" customWidth="1"/>
    <col min="6931" max="7168" width="9.140625" style="87"/>
    <col min="7169" max="7169" width="24.140625" style="87" customWidth="1"/>
    <col min="7170" max="7170" width="0" style="87" hidden="1" customWidth="1"/>
    <col min="7171" max="7171" width="4" style="87" customWidth="1"/>
    <col min="7172" max="7172" width="10.140625" style="87" customWidth="1"/>
    <col min="7173" max="7173" width="12.28515625" style="87" customWidth="1"/>
    <col min="7174" max="7174" width="2.5703125" style="87" customWidth="1"/>
    <col min="7175" max="7175" width="33.7109375" style="87" customWidth="1"/>
    <col min="7176" max="7176" width="2.140625" style="87" customWidth="1"/>
    <col min="7177" max="7177" width="0.42578125" style="87" customWidth="1"/>
    <col min="7178" max="7178" width="14" style="87" customWidth="1"/>
    <col min="7179" max="7179" width="5.7109375" style="87" customWidth="1"/>
    <col min="7180" max="7180" width="5.28515625" style="87" customWidth="1"/>
    <col min="7181" max="7181" width="3" style="87" customWidth="1"/>
    <col min="7182" max="7182" width="5.140625" style="87" customWidth="1"/>
    <col min="7183" max="7183" width="0.85546875" style="87" customWidth="1"/>
    <col min="7184" max="7184" width="2.42578125" style="87" customWidth="1"/>
    <col min="7185" max="7185" width="11.140625" style="87" customWidth="1"/>
    <col min="7186" max="7186" width="3.28515625" style="87" customWidth="1"/>
    <col min="7187" max="7424" width="9.140625" style="87"/>
    <col min="7425" max="7425" width="24.140625" style="87" customWidth="1"/>
    <col min="7426" max="7426" width="0" style="87" hidden="1" customWidth="1"/>
    <col min="7427" max="7427" width="4" style="87" customWidth="1"/>
    <col min="7428" max="7428" width="10.140625" style="87" customWidth="1"/>
    <col min="7429" max="7429" width="12.28515625" style="87" customWidth="1"/>
    <col min="7430" max="7430" width="2.5703125" style="87" customWidth="1"/>
    <col min="7431" max="7431" width="33.7109375" style="87" customWidth="1"/>
    <col min="7432" max="7432" width="2.140625" style="87" customWidth="1"/>
    <col min="7433" max="7433" width="0.42578125" style="87" customWidth="1"/>
    <col min="7434" max="7434" width="14" style="87" customWidth="1"/>
    <col min="7435" max="7435" width="5.7109375" style="87" customWidth="1"/>
    <col min="7436" max="7436" width="5.28515625" style="87" customWidth="1"/>
    <col min="7437" max="7437" width="3" style="87" customWidth="1"/>
    <col min="7438" max="7438" width="5.140625" style="87" customWidth="1"/>
    <col min="7439" max="7439" width="0.85546875" style="87" customWidth="1"/>
    <col min="7440" max="7440" width="2.42578125" style="87" customWidth="1"/>
    <col min="7441" max="7441" width="11.140625" style="87" customWidth="1"/>
    <col min="7442" max="7442" width="3.28515625" style="87" customWidth="1"/>
    <col min="7443" max="7680" width="9.140625" style="87"/>
    <col min="7681" max="7681" width="24.140625" style="87" customWidth="1"/>
    <col min="7682" max="7682" width="0" style="87" hidden="1" customWidth="1"/>
    <col min="7683" max="7683" width="4" style="87" customWidth="1"/>
    <col min="7684" max="7684" width="10.140625" style="87" customWidth="1"/>
    <col min="7685" max="7685" width="12.28515625" style="87" customWidth="1"/>
    <col min="7686" max="7686" width="2.5703125" style="87" customWidth="1"/>
    <col min="7687" max="7687" width="33.7109375" style="87" customWidth="1"/>
    <col min="7688" max="7688" width="2.140625" style="87" customWidth="1"/>
    <col min="7689" max="7689" width="0.42578125" style="87" customWidth="1"/>
    <col min="7690" max="7690" width="14" style="87" customWidth="1"/>
    <col min="7691" max="7691" width="5.7109375" style="87" customWidth="1"/>
    <col min="7692" max="7692" width="5.28515625" style="87" customWidth="1"/>
    <col min="7693" max="7693" width="3" style="87" customWidth="1"/>
    <col min="7694" max="7694" width="5.140625" style="87" customWidth="1"/>
    <col min="7695" max="7695" width="0.85546875" style="87" customWidth="1"/>
    <col min="7696" max="7696" width="2.42578125" style="87" customWidth="1"/>
    <col min="7697" max="7697" width="11.140625" style="87" customWidth="1"/>
    <col min="7698" max="7698" width="3.28515625" style="87" customWidth="1"/>
    <col min="7699" max="7936" width="9.140625" style="87"/>
    <col min="7937" max="7937" width="24.140625" style="87" customWidth="1"/>
    <col min="7938" max="7938" width="0" style="87" hidden="1" customWidth="1"/>
    <col min="7939" max="7939" width="4" style="87" customWidth="1"/>
    <col min="7940" max="7940" width="10.140625" style="87" customWidth="1"/>
    <col min="7941" max="7941" width="12.28515625" style="87" customWidth="1"/>
    <col min="7942" max="7942" width="2.5703125" style="87" customWidth="1"/>
    <col min="7943" max="7943" width="33.7109375" style="87" customWidth="1"/>
    <col min="7944" max="7944" width="2.140625" style="87" customWidth="1"/>
    <col min="7945" max="7945" width="0.42578125" style="87" customWidth="1"/>
    <col min="7946" max="7946" width="14" style="87" customWidth="1"/>
    <col min="7947" max="7947" width="5.7109375" style="87" customWidth="1"/>
    <col min="7948" max="7948" width="5.28515625" style="87" customWidth="1"/>
    <col min="7949" max="7949" width="3" style="87" customWidth="1"/>
    <col min="7950" max="7950" width="5.140625" style="87" customWidth="1"/>
    <col min="7951" max="7951" width="0.85546875" style="87" customWidth="1"/>
    <col min="7952" max="7952" width="2.42578125" style="87" customWidth="1"/>
    <col min="7953" max="7953" width="11.140625" style="87" customWidth="1"/>
    <col min="7954" max="7954" width="3.28515625" style="87" customWidth="1"/>
    <col min="7955" max="8192" width="9.140625" style="87"/>
    <col min="8193" max="8193" width="24.140625" style="87" customWidth="1"/>
    <col min="8194" max="8194" width="0" style="87" hidden="1" customWidth="1"/>
    <col min="8195" max="8195" width="4" style="87" customWidth="1"/>
    <col min="8196" max="8196" width="10.140625" style="87" customWidth="1"/>
    <col min="8197" max="8197" width="12.28515625" style="87" customWidth="1"/>
    <col min="8198" max="8198" width="2.5703125" style="87" customWidth="1"/>
    <col min="8199" max="8199" width="33.7109375" style="87" customWidth="1"/>
    <col min="8200" max="8200" width="2.140625" style="87" customWidth="1"/>
    <col min="8201" max="8201" width="0.42578125" style="87" customWidth="1"/>
    <col min="8202" max="8202" width="14" style="87" customWidth="1"/>
    <col min="8203" max="8203" width="5.7109375" style="87" customWidth="1"/>
    <col min="8204" max="8204" width="5.28515625" style="87" customWidth="1"/>
    <col min="8205" max="8205" width="3" style="87" customWidth="1"/>
    <col min="8206" max="8206" width="5.140625" style="87" customWidth="1"/>
    <col min="8207" max="8207" width="0.85546875" style="87" customWidth="1"/>
    <col min="8208" max="8208" width="2.42578125" style="87" customWidth="1"/>
    <col min="8209" max="8209" width="11.140625" style="87" customWidth="1"/>
    <col min="8210" max="8210" width="3.28515625" style="87" customWidth="1"/>
    <col min="8211" max="8448" width="9.140625" style="87"/>
    <col min="8449" max="8449" width="24.140625" style="87" customWidth="1"/>
    <col min="8450" max="8450" width="0" style="87" hidden="1" customWidth="1"/>
    <col min="8451" max="8451" width="4" style="87" customWidth="1"/>
    <col min="8452" max="8452" width="10.140625" style="87" customWidth="1"/>
    <col min="8453" max="8453" width="12.28515625" style="87" customWidth="1"/>
    <col min="8454" max="8454" width="2.5703125" style="87" customWidth="1"/>
    <col min="8455" max="8455" width="33.7109375" style="87" customWidth="1"/>
    <col min="8456" max="8456" width="2.140625" style="87" customWidth="1"/>
    <col min="8457" max="8457" width="0.42578125" style="87" customWidth="1"/>
    <col min="8458" max="8458" width="14" style="87" customWidth="1"/>
    <col min="8459" max="8459" width="5.7109375" style="87" customWidth="1"/>
    <col min="8460" max="8460" width="5.28515625" style="87" customWidth="1"/>
    <col min="8461" max="8461" width="3" style="87" customWidth="1"/>
    <col min="8462" max="8462" width="5.140625" style="87" customWidth="1"/>
    <col min="8463" max="8463" width="0.85546875" style="87" customWidth="1"/>
    <col min="8464" max="8464" width="2.42578125" style="87" customWidth="1"/>
    <col min="8465" max="8465" width="11.140625" style="87" customWidth="1"/>
    <col min="8466" max="8466" width="3.28515625" style="87" customWidth="1"/>
    <col min="8467" max="8704" width="9.140625" style="87"/>
    <col min="8705" max="8705" width="24.140625" style="87" customWidth="1"/>
    <col min="8706" max="8706" width="0" style="87" hidden="1" customWidth="1"/>
    <col min="8707" max="8707" width="4" style="87" customWidth="1"/>
    <col min="8708" max="8708" width="10.140625" style="87" customWidth="1"/>
    <col min="8709" max="8709" width="12.28515625" style="87" customWidth="1"/>
    <col min="8710" max="8710" width="2.5703125" style="87" customWidth="1"/>
    <col min="8711" max="8711" width="33.7109375" style="87" customWidth="1"/>
    <col min="8712" max="8712" width="2.140625" style="87" customWidth="1"/>
    <col min="8713" max="8713" width="0.42578125" style="87" customWidth="1"/>
    <col min="8714" max="8714" width="14" style="87" customWidth="1"/>
    <col min="8715" max="8715" width="5.7109375" style="87" customWidth="1"/>
    <col min="8716" max="8716" width="5.28515625" style="87" customWidth="1"/>
    <col min="8717" max="8717" width="3" style="87" customWidth="1"/>
    <col min="8718" max="8718" width="5.140625" style="87" customWidth="1"/>
    <col min="8719" max="8719" width="0.85546875" style="87" customWidth="1"/>
    <col min="8720" max="8720" width="2.42578125" style="87" customWidth="1"/>
    <col min="8721" max="8721" width="11.140625" style="87" customWidth="1"/>
    <col min="8722" max="8722" width="3.28515625" style="87" customWidth="1"/>
    <col min="8723" max="8960" width="9.140625" style="87"/>
    <col min="8961" max="8961" width="24.140625" style="87" customWidth="1"/>
    <col min="8962" max="8962" width="0" style="87" hidden="1" customWidth="1"/>
    <col min="8963" max="8963" width="4" style="87" customWidth="1"/>
    <col min="8964" max="8964" width="10.140625" style="87" customWidth="1"/>
    <col min="8965" max="8965" width="12.28515625" style="87" customWidth="1"/>
    <col min="8966" max="8966" width="2.5703125" style="87" customWidth="1"/>
    <col min="8967" max="8967" width="33.7109375" style="87" customWidth="1"/>
    <col min="8968" max="8968" width="2.140625" style="87" customWidth="1"/>
    <col min="8969" max="8969" width="0.42578125" style="87" customWidth="1"/>
    <col min="8970" max="8970" width="14" style="87" customWidth="1"/>
    <col min="8971" max="8971" width="5.7109375" style="87" customWidth="1"/>
    <col min="8972" max="8972" width="5.28515625" style="87" customWidth="1"/>
    <col min="8973" max="8973" width="3" style="87" customWidth="1"/>
    <col min="8974" max="8974" width="5.140625" style="87" customWidth="1"/>
    <col min="8975" max="8975" width="0.85546875" style="87" customWidth="1"/>
    <col min="8976" max="8976" width="2.42578125" style="87" customWidth="1"/>
    <col min="8977" max="8977" width="11.140625" style="87" customWidth="1"/>
    <col min="8978" max="8978" width="3.28515625" style="87" customWidth="1"/>
    <col min="8979" max="9216" width="9.140625" style="87"/>
    <col min="9217" max="9217" width="24.140625" style="87" customWidth="1"/>
    <col min="9218" max="9218" width="0" style="87" hidden="1" customWidth="1"/>
    <col min="9219" max="9219" width="4" style="87" customWidth="1"/>
    <col min="9220" max="9220" width="10.140625" style="87" customWidth="1"/>
    <col min="9221" max="9221" width="12.28515625" style="87" customWidth="1"/>
    <col min="9222" max="9222" width="2.5703125" style="87" customWidth="1"/>
    <col min="9223" max="9223" width="33.7109375" style="87" customWidth="1"/>
    <col min="9224" max="9224" width="2.140625" style="87" customWidth="1"/>
    <col min="9225" max="9225" width="0.42578125" style="87" customWidth="1"/>
    <col min="9226" max="9226" width="14" style="87" customWidth="1"/>
    <col min="9227" max="9227" width="5.7109375" style="87" customWidth="1"/>
    <col min="9228" max="9228" width="5.28515625" style="87" customWidth="1"/>
    <col min="9229" max="9229" width="3" style="87" customWidth="1"/>
    <col min="9230" max="9230" width="5.140625" style="87" customWidth="1"/>
    <col min="9231" max="9231" width="0.85546875" style="87" customWidth="1"/>
    <col min="9232" max="9232" width="2.42578125" style="87" customWidth="1"/>
    <col min="9233" max="9233" width="11.140625" style="87" customWidth="1"/>
    <col min="9234" max="9234" width="3.28515625" style="87" customWidth="1"/>
    <col min="9235" max="9472" width="9.140625" style="87"/>
    <col min="9473" max="9473" width="24.140625" style="87" customWidth="1"/>
    <col min="9474" max="9474" width="0" style="87" hidden="1" customWidth="1"/>
    <col min="9475" max="9475" width="4" style="87" customWidth="1"/>
    <col min="9476" max="9476" width="10.140625" style="87" customWidth="1"/>
    <col min="9477" max="9477" width="12.28515625" style="87" customWidth="1"/>
    <col min="9478" max="9478" width="2.5703125" style="87" customWidth="1"/>
    <col min="9479" max="9479" width="33.7109375" style="87" customWidth="1"/>
    <col min="9480" max="9480" width="2.140625" style="87" customWidth="1"/>
    <col min="9481" max="9481" width="0.42578125" style="87" customWidth="1"/>
    <col min="9482" max="9482" width="14" style="87" customWidth="1"/>
    <col min="9483" max="9483" width="5.7109375" style="87" customWidth="1"/>
    <col min="9484" max="9484" width="5.28515625" style="87" customWidth="1"/>
    <col min="9485" max="9485" width="3" style="87" customWidth="1"/>
    <col min="9486" max="9486" width="5.140625" style="87" customWidth="1"/>
    <col min="9487" max="9487" width="0.85546875" style="87" customWidth="1"/>
    <col min="9488" max="9488" width="2.42578125" style="87" customWidth="1"/>
    <col min="9489" max="9489" width="11.140625" style="87" customWidth="1"/>
    <col min="9490" max="9490" width="3.28515625" style="87" customWidth="1"/>
    <col min="9491" max="9728" width="9.140625" style="87"/>
    <col min="9729" max="9729" width="24.140625" style="87" customWidth="1"/>
    <col min="9730" max="9730" width="0" style="87" hidden="1" customWidth="1"/>
    <col min="9731" max="9731" width="4" style="87" customWidth="1"/>
    <col min="9732" max="9732" width="10.140625" style="87" customWidth="1"/>
    <col min="9733" max="9733" width="12.28515625" style="87" customWidth="1"/>
    <col min="9734" max="9734" width="2.5703125" style="87" customWidth="1"/>
    <col min="9735" max="9735" width="33.7109375" style="87" customWidth="1"/>
    <col min="9736" max="9736" width="2.140625" style="87" customWidth="1"/>
    <col min="9737" max="9737" width="0.42578125" style="87" customWidth="1"/>
    <col min="9738" max="9738" width="14" style="87" customWidth="1"/>
    <col min="9739" max="9739" width="5.7109375" style="87" customWidth="1"/>
    <col min="9740" max="9740" width="5.28515625" style="87" customWidth="1"/>
    <col min="9741" max="9741" width="3" style="87" customWidth="1"/>
    <col min="9742" max="9742" width="5.140625" style="87" customWidth="1"/>
    <col min="9743" max="9743" width="0.85546875" style="87" customWidth="1"/>
    <col min="9744" max="9744" width="2.42578125" style="87" customWidth="1"/>
    <col min="9745" max="9745" width="11.140625" style="87" customWidth="1"/>
    <col min="9746" max="9746" width="3.28515625" style="87" customWidth="1"/>
    <col min="9747" max="9984" width="9.140625" style="87"/>
    <col min="9985" max="9985" width="24.140625" style="87" customWidth="1"/>
    <col min="9986" max="9986" width="0" style="87" hidden="1" customWidth="1"/>
    <col min="9987" max="9987" width="4" style="87" customWidth="1"/>
    <col min="9988" max="9988" width="10.140625" style="87" customWidth="1"/>
    <col min="9989" max="9989" width="12.28515625" style="87" customWidth="1"/>
    <col min="9990" max="9990" width="2.5703125" style="87" customWidth="1"/>
    <col min="9991" max="9991" width="33.7109375" style="87" customWidth="1"/>
    <col min="9992" max="9992" width="2.140625" style="87" customWidth="1"/>
    <col min="9993" max="9993" width="0.42578125" style="87" customWidth="1"/>
    <col min="9994" max="9994" width="14" style="87" customWidth="1"/>
    <col min="9995" max="9995" width="5.7109375" style="87" customWidth="1"/>
    <col min="9996" max="9996" width="5.28515625" style="87" customWidth="1"/>
    <col min="9997" max="9997" width="3" style="87" customWidth="1"/>
    <col min="9998" max="9998" width="5.140625" style="87" customWidth="1"/>
    <col min="9999" max="9999" width="0.85546875" style="87" customWidth="1"/>
    <col min="10000" max="10000" width="2.42578125" style="87" customWidth="1"/>
    <col min="10001" max="10001" width="11.140625" style="87" customWidth="1"/>
    <col min="10002" max="10002" width="3.28515625" style="87" customWidth="1"/>
    <col min="10003" max="10240" width="9.140625" style="87"/>
    <col min="10241" max="10241" width="24.140625" style="87" customWidth="1"/>
    <col min="10242" max="10242" width="0" style="87" hidden="1" customWidth="1"/>
    <col min="10243" max="10243" width="4" style="87" customWidth="1"/>
    <col min="10244" max="10244" width="10.140625" style="87" customWidth="1"/>
    <col min="10245" max="10245" width="12.28515625" style="87" customWidth="1"/>
    <col min="10246" max="10246" width="2.5703125" style="87" customWidth="1"/>
    <col min="10247" max="10247" width="33.7109375" style="87" customWidth="1"/>
    <col min="10248" max="10248" width="2.140625" style="87" customWidth="1"/>
    <col min="10249" max="10249" width="0.42578125" style="87" customWidth="1"/>
    <col min="10250" max="10250" width="14" style="87" customWidth="1"/>
    <col min="10251" max="10251" width="5.7109375" style="87" customWidth="1"/>
    <col min="10252" max="10252" width="5.28515625" style="87" customWidth="1"/>
    <col min="10253" max="10253" width="3" style="87" customWidth="1"/>
    <col min="10254" max="10254" width="5.140625" style="87" customWidth="1"/>
    <col min="10255" max="10255" width="0.85546875" style="87" customWidth="1"/>
    <col min="10256" max="10256" width="2.42578125" style="87" customWidth="1"/>
    <col min="10257" max="10257" width="11.140625" style="87" customWidth="1"/>
    <col min="10258" max="10258" width="3.28515625" style="87" customWidth="1"/>
    <col min="10259" max="10496" width="9.140625" style="87"/>
    <col min="10497" max="10497" width="24.140625" style="87" customWidth="1"/>
    <col min="10498" max="10498" width="0" style="87" hidden="1" customWidth="1"/>
    <col min="10499" max="10499" width="4" style="87" customWidth="1"/>
    <col min="10500" max="10500" width="10.140625" style="87" customWidth="1"/>
    <col min="10501" max="10501" width="12.28515625" style="87" customWidth="1"/>
    <col min="10502" max="10502" width="2.5703125" style="87" customWidth="1"/>
    <col min="10503" max="10503" width="33.7109375" style="87" customWidth="1"/>
    <col min="10504" max="10504" width="2.140625" style="87" customWidth="1"/>
    <col min="10505" max="10505" width="0.42578125" style="87" customWidth="1"/>
    <col min="10506" max="10506" width="14" style="87" customWidth="1"/>
    <col min="10507" max="10507" width="5.7109375" style="87" customWidth="1"/>
    <col min="10508" max="10508" width="5.28515625" style="87" customWidth="1"/>
    <col min="10509" max="10509" width="3" style="87" customWidth="1"/>
    <col min="10510" max="10510" width="5.140625" style="87" customWidth="1"/>
    <col min="10511" max="10511" width="0.85546875" style="87" customWidth="1"/>
    <col min="10512" max="10512" width="2.42578125" style="87" customWidth="1"/>
    <col min="10513" max="10513" width="11.140625" style="87" customWidth="1"/>
    <col min="10514" max="10514" width="3.28515625" style="87" customWidth="1"/>
    <col min="10515" max="10752" width="9.140625" style="87"/>
    <col min="10753" max="10753" width="24.140625" style="87" customWidth="1"/>
    <col min="10754" max="10754" width="0" style="87" hidden="1" customWidth="1"/>
    <col min="10755" max="10755" width="4" style="87" customWidth="1"/>
    <col min="10756" max="10756" width="10.140625" style="87" customWidth="1"/>
    <col min="10757" max="10757" width="12.28515625" style="87" customWidth="1"/>
    <col min="10758" max="10758" width="2.5703125" style="87" customWidth="1"/>
    <col min="10759" max="10759" width="33.7109375" style="87" customWidth="1"/>
    <col min="10760" max="10760" width="2.140625" style="87" customWidth="1"/>
    <col min="10761" max="10761" width="0.42578125" style="87" customWidth="1"/>
    <col min="10762" max="10762" width="14" style="87" customWidth="1"/>
    <col min="10763" max="10763" width="5.7109375" style="87" customWidth="1"/>
    <col min="10764" max="10764" width="5.28515625" style="87" customWidth="1"/>
    <col min="10765" max="10765" width="3" style="87" customWidth="1"/>
    <col min="10766" max="10766" width="5.140625" style="87" customWidth="1"/>
    <col min="10767" max="10767" width="0.85546875" style="87" customWidth="1"/>
    <col min="10768" max="10768" width="2.42578125" style="87" customWidth="1"/>
    <col min="10769" max="10769" width="11.140625" style="87" customWidth="1"/>
    <col min="10770" max="10770" width="3.28515625" style="87" customWidth="1"/>
    <col min="10771" max="11008" width="9.140625" style="87"/>
    <col min="11009" max="11009" width="24.140625" style="87" customWidth="1"/>
    <col min="11010" max="11010" width="0" style="87" hidden="1" customWidth="1"/>
    <col min="11011" max="11011" width="4" style="87" customWidth="1"/>
    <col min="11012" max="11012" width="10.140625" style="87" customWidth="1"/>
    <col min="11013" max="11013" width="12.28515625" style="87" customWidth="1"/>
    <col min="11014" max="11014" width="2.5703125" style="87" customWidth="1"/>
    <col min="11015" max="11015" width="33.7109375" style="87" customWidth="1"/>
    <col min="11016" max="11016" width="2.140625" style="87" customWidth="1"/>
    <col min="11017" max="11017" width="0.42578125" style="87" customWidth="1"/>
    <col min="11018" max="11018" width="14" style="87" customWidth="1"/>
    <col min="11019" max="11019" width="5.7109375" style="87" customWidth="1"/>
    <col min="11020" max="11020" width="5.28515625" style="87" customWidth="1"/>
    <col min="11021" max="11021" width="3" style="87" customWidth="1"/>
    <col min="11022" max="11022" width="5.140625" style="87" customWidth="1"/>
    <col min="11023" max="11023" width="0.85546875" style="87" customWidth="1"/>
    <col min="11024" max="11024" width="2.42578125" style="87" customWidth="1"/>
    <col min="11025" max="11025" width="11.140625" style="87" customWidth="1"/>
    <col min="11026" max="11026" width="3.28515625" style="87" customWidth="1"/>
    <col min="11027" max="11264" width="9.140625" style="87"/>
    <col min="11265" max="11265" width="24.140625" style="87" customWidth="1"/>
    <col min="11266" max="11266" width="0" style="87" hidden="1" customWidth="1"/>
    <col min="11267" max="11267" width="4" style="87" customWidth="1"/>
    <col min="11268" max="11268" width="10.140625" style="87" customWidth="1"/>
    <col min="11269" max="11269" width="12.28515625" style="87" customWidth="1"/>
    <col min="11270" max="11270" width="2.5703125" style="87" customWidth="1"/>
    <col min="11271" max="11271" width="33.7109375" style="87" customWidth="1"/>
    <col min="11272" max="11272" width="2.140625" style="87" customWidth="1"/>
    <col min="11273" max="11273" width="0.42578125" style="87" customWidth="1"/>
    <col min="11274" max="11274" width="14" style="87" customWidth="1"/>
    <col min="11275" max="11275" width="5.7109375" style="87" customWidth="1"/>
    <col min="11276" max="11276" width="5.28515625" style="87" customWidth="1"/>
    <col min="11277" max="11277" width="3" style="87" customWidth="1"/>
    <col min="11278" max="11278" width="5.140625" style="87" customWidth="1"/>
    <col min="11279" max="11279" width="0.85546875" style="87" customWidth="1"/>
    <col min="11280" max="11280" width="2.42578125" style="87" customWidth="1"/>
    <col min="11281" max="11281" width="11.140625" style="87" customWidth="1"/>
    <col min="11282" max="11282" width="3.28515625" style="87" customWidth="1"/>
    <col min="11283" max="11520" width="9.140625" style="87"/>
    <col min="11521" max="11521" width="24.140625" style="87" customWidth="1"/>
    <col min="11522" max="11522" width="0" style="87" hidden="1" customWidth="1"/>
    <col min="11523" max="11523" width="4" style="87" customWidth="1"/>
    <col min="11524" max="11524" width="10.140625" style="87" customWidth="1"/>
    <col min="11525" max="11525" width="12.28515625" style="87" customWidth="1"/>
    <col min="11526" max="11526" width="2.5703125" style="87" customWidth="1"/>
    <col min="11527" max="11527" width="33.7109375" style="87" customWidth="1"/>
    <col min="11528" max="11528" width="2.140625" style="87" customWidth="1"/>
    <col min="11529" max="11529" width="0.42578125" style="87" customWidth="1"/>
    <col min="11530" max="11530" width="14" style="87" customWidth="1"/>
    <col min="11531" max="11531" width="5.7109375" style="87" customWidth="1"/>
    <col min="11532" max="11532" width="5.28515625" style="87" customWidth="1"/>
    <col min="11533" max="11533" width="3" style="87" customWidth="1"/>
    <col min="11534" max="11534" width="5.140625" style="87" customWidth="1"/>
    <col min="11535" max="11535" width="0.85546875" style="87" customWidth="1"/>
    <col min="11536" max="11536" width="2.42578125" style="87" customWidth="1"/>
    <col min="11537" max="11537" width="11.140625" style="87" customWidth="1"/>
    <col min="11538" max="11538" width="3.28515625" style="87" customWidth="1"/>
    <col min="11539" max="11776" width="9.140625" style="87"/>
    <col min="11777" max="11777" width="24.140625" style="87" customWidth="1"/>
    <col min="11778" max="11778" width="0" style="87" hidden="1" customWidth="1"/>
    <col min="11779" max="11779" width="4" style="87" customWidth="1"/>
    <col min="11780" max="11780" width="10.140625" style="87" customWidth="1"/>
    <col min="11781" max="11781" width="12.28515625" style="87" customWidth="1"/>
    <col min="11782" max="11782" width="2.5703125" style="87" customWidth="1"/>
    <col min="11783" max="11783" width="33.7109375" style="87" customWidth="1"/>
    <col min="11784" max="11784" width="2.140625" style="87" customWidth="1"/>
    <col min="11785" max="11785" width="0.42578125" style="87" customWidth="1"/>
    <col min="11786" max="11786" width="14" style="87" customWidth="1"/>
    <col min="11787" max="11787" width="5.7109375" style="87" customWidth="1"/>
    <col min="11788" max="11788" width="5.28515625" style="87" customWidth="1"/>
    <col min="11789" max="11789" width="3" style="87" customWidth="1"/>
    <col min="11790" max="11790" width="5.140625" style="87" customWidth="1"/>
    <col min="11791" max="11791" width="0.85546875" style="87" customWidth="1"/>
    <col min="11792" max="11792" width="2.42578125" style="87" customWidth="1"/>
    <col min="11793" max="11793" width="11.140625" style="87" customWidth="1"/>
    <col min="11794" max="11794" width="3.28515625" style="87" customWidth="1"/>
    <col min="11795" max="12032" width="9.140625" style="87"/>
    <col min="12033" max="12033" width="24.140625" style="87" customWidth="1"/>
    <col min="12034" max="12034" width="0" style="87" hidden="1" customWidth="1"/>
    <col min="12035" max="12035" width="4" style="87" customWidth="1"/>
    <col min="12036" max="12036" width="10.140625" style="87" customWidth="1"/>
    <col min="12037" max="12037" width="12.28515625" style="87" customWidth="1"/>
    <col min="12038" max="12038" width="2.5703125" style="87" customWidth="1"/>
    <col min="12039" max="12039" width="33.7109375" style="87" customWidth="1"/>
    <col min="12040" max="12040" width="2.140625" style="87" customWidth="1"/>
    <col min="12041" max="12041" width="0.42578125" style="87" customWidth="1"/>
    <col min="12042" max="12042" width="14" style="87" customWidth="1"/>
    <col min="12043" max="12043" width="5.7109375" style="87" customWidth="1"/>
    <col min="12044" max="12044" width="5.28515625" style="87" customWidth="1"/>
    <col min="12045" max="12045" width="3" style="87" customWidth="1"/>
    <col min="12046" max="12046" width="5.140625" style="87" customWidth="1"/>
    <col min="12047" max="12047" width="0.85546875" style="87" customWidth="1"/>
    <col min="12048" max="12048" width="2.42578125" style="87" customWidth="1"/>
    <col min="12049" max="12049" width="11.140625" style="87" customWidth="1"/>
    <col min="12050" max="12050" width="3.28515625" style="87" customWidth="1"/>
    <col min="12051" max="12288" width="9.140625" style="87"/>
    <col min="12289" max="12289" width="24.140625" style="87" customWidth="1"/>
    <col min="12290" max="12290" width="0" style="87" hidden="1" customWidth="1"/>
    <col min="12291" max="12291" width="4" style="87" customWidth="1"/>
    <col min="12292" max="12292" width="10.140625" style="87" customWidth="1"/>
    <col min="12293" max="12293" width="12.28515625" style="87" customWidth="1"/>
    <col min="12294" max="12294" width="2.5703125" style="87" customWidth="1"/>
    <col min="12295" max="12295" width="33.7109375" style="87" customWidth="1"/>
    <col min="12296" max="12296" width="2.140625" style="87" customWidth="1"/>
    <col min="12297" max="12297" width="0.42578125" style="87" customWidth="1"/>
    <col min="12298" max="12298" width="14" style="87" customWidth="1"/>
    <col min="12299" max="12299" width="5.7109375" style="87" customWidth="1"/>
    <col min="12300" max="12300" width="5.28515625" style="87" customWidth="1"/>
    <col min="12301" max="12301" width="3" style="87" customWidth="1"/>
    <col min="12302" max="12302" width="5.140625" style="87" customWidth="1"/>
    <col min="12303" max="12303" width="0.85546875" style="87" customWidth="1"/>
    <col min="12304" max="12304" width="2.42578125" style="87" customWidth="1"/>
    <col min="12305" max="12305" width="11.140625" style="87" customWidth="1"/>
    <col min="12306" max="12306" width="3.28515625" style="87" customWidth="1"/>
    <col min="12307" max="12544" width="9.140625" style="87"/>
    <col min="12545" max="12545" width="24.140625" style="87" customWidth="1"/>
    <col min="12546" max="12546" width="0" style="87" hidden="1" customWidth="1"/>
    <col min="12547" max="12547" width="4" style="87" customWidth="1"/>
    <col min="12548" max="12548" width="10.140625" style="87" customWidth="1"/>
    <col min="12549" max="12549" width="12.28515625" style="87" customWidth="1"/>
    <col min="12550" max="12550" width="2.5703125" style="87" customWidth="1"/>
    <col min="12551" max="12551" width="33.7109375" style="87" customWidth="1"/>
    <col min="12552" max="12552" width="2.140625" style="87" customWidth="1"/>
    <col min="12553" max="12553" width="0.42578125" style="87" customWidth="1"/>
    <col min="12554" max="12554" width="14" style="87" customWidth="1"/>
    <col min="12555" max="12555" width="5.7109375" style="87" customWidth="1"/>
    <col min="12556" max="12556" width="5.28515625" style="87" customWidth="1"/>
    <col min="12557" max="12557" width="3" style="87" customWidth="1"/>
    <col min="12558" max="12558" width="5.140625" style="87" customWidth="1"/>
    <col min="12559" max="12559" width="0.85546875" style="87" customWidth="1"/>
    <col min="12560" max="12560" width="2.42578125" style="87" customWidth="1"/>
    <col min="12561" max="12561" width="11.140625" style="87" customWidth="1"/>
    <col min="12562" max="12562" width="3.28515625" style="87" customWidth="1"/>
    <col min="12563" max="12800" width="9.140625" style="87"/>
    <col min="12801" max="12801" width="24.140625" style="87" customWidth="1"/>
    <col min="12802" max="12802" width="0" style="87" hidden="1" customWidth="1"/>
    <col min="12803" max="12803" width="4" style="87" customWidth="1"/>
    <col min="12804" max="12804" width="10.140625" style="87" customWidth="1"/>
    <col min="12805" max="12805" width="12.28515625" style="87" customWidth="1"/>
    <col min="12806" max="12806" width="2.5703125" style="87" customWidth="1"/>
    <col min="12807" max="12807" width="33.7109375" style="87" customWidth="1"/>
    <col min="12808" max="12808" width="2.140625" style="87" customWidth="1"/>
    <col min="12809" max="12809" width="0.42578125" style="87" customWidth="1"/>
    <col min="12810" max="12810" width="14" style="87" customWidth="1"/>
    <col min="12811" max="12811" width="5.7109375" style="87" customWidth="1"/>
    <col min="12812" max="12812" width="5.28515625" style="87" customWidth="1"/>
    <col min="12813" max="12813" width="3" style="87" customWidth="1"/>
    <col min="12814" max="12814" width="5.140625" style="87" customWidth="1"/>
    <col min="12815" max="12815" width="0.85546875" style="87" customWidth="1"/>
    <col min="12816" max="12816" width="2.42578125" style="87" customWidth="1"/>
    <col min="12817" max="12817" width="11.140625" style="87" customWidth="1"/>
    <col min="12818" max="12818" width="3.28515625" style="87" customWidth="1"/>
    <col min="12819" max="13056" width="9.140625" style="87"/>
    <col min="13057" max="13057" width="24.140625" style="87" customWidth="1"/>
    <col min="13058" max="13058" width="0" style="87" hidden="1" customWidth="1"/>
    <col min="13059" max="13059" width="4" style="87" customWidth="1"/>
    <col min="13060" max="13060" width="10.140625" style="87" customWidth="1"/>
    <col min="13061" max="13061" width="12.28515625" style="87" customWidth="1"/>
    <col min="13062" max="13062" width="2.5703125" style="87" customWidth="1"/>
    <col min="13063" max="13063" width="33.7109375" style="87" customWidth="1"/>
    <col min="13064" max="13064" width="2.140625" style="87" customWidth="1"/>
    <col min="13065" max="13065" width="0.42578125" style="87" customWidth="1"/>
    <col min="13066" max="13066" width="14" style="87" customWidth="1"/>
    <col min="13067" max="13067" width="5.7109375" style="87" customWidth="1"/>
    <col min="13068" max="13068" width="5.28515625" style="87" customWidth="1"/>
    <col min="13069" max="13069" width="3" style="87" customWidth="1"/>
    <col min="13070" max="13070" width="5.140625" style="87" customWidth="1"/>
    <col min="13071" max="13071" width="0.85546875" style="87" customWidth="1"/>
    <col min="13072" max="13072" width="2.42578125" style="87" customWidth="1"/>
    <col min="13073" max="13073" width="11.140625" style="87" customWidth="1"/>
    <col min="13074" max="13074" width="3.28515625" style="87" customWidth="1"/>
    <col min="13075" max="13312" width="9.140625" style="87"/>
    <col min="13313" max="13313" width="24.140625" style="87" customWidth="1"/>
    <col min="13314" max="13314" width="0" style="87" hidden="1" customWidth="1"/>
    <col min="13315" max="13315" width="4" style="87" customWidth="1"/>
    <col min="13316" max="13316" width="10.140625" style="87" customWidth="1"/>
    <col min="13317" max="13317" width="12.28515625" style="87" customWidth="1"/>
    <col min="13318" max="13318" width="2.5703125" style="87" customWidth="1"/>
    <col min="13319" max="13319" width="33.7109375" style="87" customWidth="1"/>
    <col min="13320" max="13320" width="2.140625" style="87" customWidth="1"/>
    <col min="13321" max="13321" width="0.42578125" style="87" customWidth="1"/>
    <col min="13322" max="13322" width="14" style="87" customWidth="1"/>
    <col min="13323" max="13323" width="5.7109375" style="87" customWidth="1"/>
    <col min="13324" max="13324" width="5.28515625" style="87" customWidth="1"/>
    <col min="13325" max="13325" width="3" style="87" customWidth="1"/>
    <col min="13326" max="13326" width="5.140625" style="87" customWidth="1"/>
    <col min="13327" max="13327" width="0.85546875" style="87" customWidth="1"/>
    <col min="13328" max="13328" width="2.42578125" style="87" customWidth="1"/>
    <col min="13329" max="13329" width="11.140625" style="87" customWidth="1"/>
    <col min="13330" max="13330" width="3.28515625" style="87" customWidth="1"/>
    <col min="13331" max="13568" width="9.140625" style="87"/>
    <col min="13569" max="13569" width="24.140625" style="87" customWidth="1"/>
    <col min="13570" max="13570" width="0" style="87" hidden="1" customWidth="1"/>
    <col min="13571" max="13571" width="4" style="87" customWidth="1"/>
    <col min="13572" max="13572" width="10.140625" style="87" customWidth="1"/>
    <col min="13573" max="13573" width="12.28515625" style="87" customWidth="1"/>
    <col min="13574" max="13574" width="2.5703125" style="87" customWidth="1"/>
    <col min="13575" max="13575" width="33.7109375" style="87" customWidth="1"/>
    <col min="13576" max="13576" width="2.140625" style="87" customWidth="1"/>
    <col min="13577" max="13577" width="0.42578125" style="87" customWidth="1"/>
    <col min="13578" max="13578" width="14" style="87" customWidth="1"/>
    <col min="13579" max="13579" width="5.7109375" style="87" customWidth="1"/>
    <col min="13580" max="13580" width="5.28515625" style="87" customWidth="1"/>
    <col min="13581" max="13581" width="3" style="87" customWidth="1"/>
    <col min="13582" max="13582" width="5.140625" style="87" customWidth="1"/>
    <col min="13583" max="13583" width="0.85546875" style="87" customWidth="1"/>
    <col min="13584" max="13584" width="2.42578125" style="87" customWidth="1"/>
    <col min="13585" max="13585" width="11.140625" style="87" customWidth="1"/>
    <col min="13586" max="13586" width="3.28515625" style="87" customWidth="1"/>
    <col min="13587" max="13824" width="9.140625" style="87"/>
    <col min="13825" max="13825" width="24.140625" style="87" customWidth="1"/>
    <col min="13826" max="13826" width="0" style="87" hidden="1" customWidth="1"/>
    <col min="13827" max="13827" width="4" style="87" customWidth="1"/>
    <col min="13828" max="13828" width="10.140625" style="87" customWidth="1"/>
    <col min="13829" max="13829" width="12.28515625" style="87" customWidth="1"/>
    <col min="13830" max="13830" width="2.5703125" style="87" customWidth="1"/>
    <col min="13831" max="13831" width="33.7109375" style="87" customWidth="1"/>
    <col min="13832" max="13832" width="2.140625" style="87" customWidth="1"/>
    <col min="13833" max="13833" width="0.42578125" style="87" customWidth="1"/>
    <col min="13834" max="13834" width="14" style="87" customWidth="1"/>
    <col min="13835" max="13835" width="5.7109375" style="87" customWidth="1"/>
    <col min="13836" max="13836" width="5.28515625" style="87" customWidth="1"/>
    <col min="13837" max="13837" width="3" style="87" customWidth="1"/>
    <col min="13838" max="13838" width="5.140625" style="87" customWidth="1"/>
    <col min="13839" max="13839" width="0.85546875" style="87" customWidth="1"/>
    <col min="13840" max="13840" width="2.42578125" style="87" customWidth="1"/>
    <col min="13841" max="13841" width="11.140625" style="87" customWidth="1"/>
    <col min="13842" max="13842" width="3.28515625" style="87" customWidth="1"/>
    <col min="13843" max="14080" width="9.140625" style="87"/>
    <col min="14081" max="14081" width="24.140625" style="87" customWidth="1"/>
    <col min="14082" max="14082" width="0" style="87" hidden="1" customWidth="1"/>
    <col min="14083" max="14083" width="4" style="87" customWidth="1"/>
    <col min="14084" max="14084" width="10.140625" style="87" customWidth="1"/>
    <col min="14085" max="14085" width="12.28515625" style="87" customWidth="1"/>
    <col min="14086" max="14086" width="2.5703125" style="87" customWidth="1"/>
    <col min="14087" max="14087" width="33.7109375" style="87" customWidth="1"/>
    <col min="14088" max="14088" width="2.140625" style="87" customWidth="1"/>
    <col min="14089" max="14089" width="0.42578125" style="87" customWidth="1"/>
    <col min="14090" max="14090" width="14" style="87" customWidth="1"/>
    <col min="14091" max="14091" width="5.7109375" style="87" customWidth="1"/>
    <col min="14092" max="14092" width="5.28515625" style="87" customWidth="1"/>
    <col min="14093" max="14093" width="3" style="87" customWidth="1"/>
    <col min="14094" max="14094" width="5.140625" style="87" customWidth="1"/>
    <col min="14095" max="14095" width="0.85546875" style="87" customWidth="1"/>
    <col min="14096" max="14096" width="2.42578125" style="87" customWidth="1"/>
    <col min="14097" max="14097" width="11.140625" style="87" customWidth="1"/>
    <col min="14098" max="14098" width="3.28515625" style="87" customWidth="1"/>
    <col min="14099" max="14336" width="9.140625" style="87"/>
    <col min="14337" max="14337" width="24.140625" style="87" customWidth="1"/>
    <col min="14338" max="14338" width="0" style="87" hidden="1" customWidth="1"/>
    <col min="14339" max="14339" width="4" style="87" customWidth="1"/>
    <col min="14340" max="14340" width="10.140625" style="87" customWidth="1"/>
    <col min="14341" max="14341" width="12.28515625" style="87" customWidth="1"/>
    <col min="14342" max="14342" width="2.5703125" style="87" customWidth="1"/>
    <col min="14343" max="14343" width="33.7109375" style="87" customWidth="1"/>
    <col min="14344" max="14344" width="2.140625" style="87" customWidth="1"/>
    <col min="14345" max="14345" width="0.42578125" style="87" customWidth="1"/>
    <col min="14346" max="14346" width="14" style="87" customWidth="1"/>
    <col min="14347" max="14347" width="5.7109375" style="87" customWidth="1"/>
    <col min="14348" max="14348" width="5.28515625" style="87" customWidth="1"/>
    <col min="14349" max="14349" width="3" style="87" customWidth="1"/>
    <col min="14350" max="14350" width="5.140625" style="87" customWidth="1"/>
    <col min="14351" max="14351" width="0.85546875" style="87" customWidth="1"/>
    <col min="14352" max="14352" width="2.42578125" style="87" customWidth="1"/>
    <col min="14353" max="14353" width="11.140625" style="87" customWidth="1"/>
    <col min="14354" max="14354" width="3.28515625" style="87" customWidth="1"/>
    <col min="14355" max="14592" width="9.140625" style="87"/>
    <col min="14593" max="14593" width="24.140625" style="87" customWidth="1"/>
    <col min="14594" max="14594" width="0" style="87" hidden="1" customWidth="1"/>
    <col min="14595" max="14595" width="4" style="87" customWidth="1"/>
    <col min="14596" max="14596" width="10.140625" style="87" customWidth="1"/>
    <col min="14597" max="14597" width="12.28515625" style="87" customWidth="1"/>
    <col min="14598" max="14598" width="2.5703125" style="87" customWidth="1"/>
    <col min="14599" max="14599" width="33.7109375" style="87" customWidth="1"/>
    <col min="14600" max="14600" width="2.140625" style="87" customWidth="1"/>
    <col min="14601" max="14601" width="0.42578125" style="87" customWidth="1"/>
    <col min="14602" max="14602" width="14" style="87" customWidth="1"/>
    <col min="14603" max="14603" width="5.7109375" style="87" customWidth="1"/>
    <col min="14604" max="14604" width="5.28515625" style="87" customWidth="1"/>
    <col min="14605" max="14605" width="3" style="87" customWidth="1"/>
    <col min="14606" max="14606" width="5.140625" style="87" customWidth="1"/>
    <col min="14607" max="14607" width="0.85546875" style="87" customWidth="1"/>
    <col min="14608" max="14608" width="2.42578125" style="87" customWidth="1"/>
    <col min="14609" max="14609" width="11.140625" style="87" customWidth="1"/>
    <col min="14610" max="14610" width="3.28515625" style="87" customWidth="1"/>
    <col min="14611" max="14848" width="9.140625" style="87"/>
    <col min="14849" max="14849" width="24.140625" style="87" customWidth="1"/>
    <col min="14850" max="14850" width="0" style="87" hidden="1" customWidth="1"/>
    <col min="14851" max="14851" width="4" style="87" customWidth="1"/>
    <col min="14852" max="14852" width="10.140625" style="87" customWidth="1"/>
    <col min="14853" max="14853" width="12.28515625" style="87" customWidth="1"/>
    <col min="14854" max="14854" width="2.5703125" style="87" customWidth="1"/>
    <col min="14855" max="14855" width="33.7109375" style="87" customWidth="1"/>
    <col min="14856" max="14856" width="2.140625" style="87" customWidth="1"/>
    <col min="14857" max="14857" width="0.42578125" style="87" customWidth="1"/>
    <col min="14858" max="14858" width="14" style="87" customWidth="1"/>
    <col min="14859" max="14859" width="5.7109375" style="87" customWidth="1"/>
    <col min="14860" max="14860" width="5.28515625" style="87" customWidth="1"/>
    <col min="14861" max="14861" width="3" style="87" customWidth="1"/>
    <col min="14862" max="14862" width="5.140625" style="87" customWidth="1"/>
    <col min="14863" max="14863" width="0.85546875" style="87" customWidth="1"/>
    <col min="14864" max="14864" width="2.42578125" style="87" customWidth="1"/>
    <col min="14865" max="14865" width="11.140625" style="87" customWidth="1"/>
    <col min="14866" max="14866" width="3.28515625" style="87" customWidth="1"/>
    <col min="14867" max="15104" width="9.140625" style="87"/>
    <col min="15105" max="15105" width="24.140625" style="87" customWidth="1"/>
    <col min="15106" max="15106" width="0" style="87" hidden="1" customWidth="1"/>
    <col min="15107" max="15107" width="4" style="87" customWidth="1"/>
    <col min="15108" max="15108" width="10.140625" style="87" customWidth="1"/>
    <col min="15109" max="15109" width="12.28515625" style="87" customWidth="1"/>
    <col min="15110" max="15110" width="2.5703125" style="87" customWidth="1"/>
    <col min="15111" max="15111" width="33.7109375" style="87" customWidth="1"/>
    <col min="15112" max="15112" width="2.140625" style="87" customWidth="1"/>
    <col min="15113" max="15113" width="0.42578125" style="87" customWidth="1"/>
    <col min="15114" max="15114" width="14" style="87" customWidth="1"/>
    <col min="15115" max="15115" width="5.7109375" style="87" customWidth="1"/>
    <col min="15116" max="15116" width="5.28515625" style="87" customWidth="1"/>
    <col min="15117" max="15117" width="3" style="87" customWidth="1"/>
    <col min="15118" max="15118" width="5.140625" style="87" customWidth="1"/>
    <col min="15119" max="15119" width="0.85546875" style="87" customWidth="1"/>
    <col min="15120" max="15120" width="2.42578125" style="87" customWidth="1"/>
    <col min="15121" max="15121" width="11.140625" style="87" customWidth="1"/>
    <col min="15122" max="15122" width="3.28515625" style="87" customWidth="1"/>
    <col min="15123" max="15360" width="9.140625" style="87"/>
    <col min="15361" max="15361" width="24.140625" style="87" customWidth="1"/>
    <col min="15362" max="15362" width="0" style="87" hidden="1" customWidth="1"/>
    <col min="15363" max="15363" width="4" style="87" customWidth="1"/>
    <col min="15364" max="15364" width="10.140625" style="87" customWidth="1"/>
    <col min="15365" max="15365" width="12.28515625" style="87" customWidth="1"/>
    <col min="15366" max="15366" width="2.5703125" style="87" customWidth="1"/>
    <col min="15367" max="15367" width="33.7109375" style="87" customWidth="1"/>
    <col min="15368" max="15368" width="2.140625" style="87" customWidth="1"/>
    <col min="15369" max="15369" width="0.42578125" style="87" customWidth="1"/>
    <col min="15370" max="15370" width="14" style="87" customWidth="1"/>
    <col min="15371" max="15371" width="5.7109375" style="87" customWidth="1"/>
    <col min="15372" max="15372" width="5.28515625" style="87" customWidth="1"/>
    <col min="15373" max="15373" width="3" style="87" customWidth="1"/>
    <col min="15374" max="15374" width="5.140625" style="87" customWidth="1"/>
    <col min="15375" max="15375" width="0.85546875" style="87" customWidth="1"/>
    <col min="15376" max="15376" width="2.42578125" style="87" customWidth="1"/>
    <col min="15377" max="15377" width="11.140625" style="87" customWidth="1"/>
    <col min="15378" max="15378" width="3.28515625" style="87" customWidth="1"/>
    <col min="15379" max="15616" width="9.140625" style="87"/>
    <col min="15617" max="15617" width="24.140625" style="87" customWidth="1"/>
    <col min="15618" max="15618" width="0" style="87" hidden="1" customWidth="1"/>
    <col min="15619" max="15619" width="4" style="87" customWidth="1"/>
    <col min="15620" max="15620" width="10.140625" style="87" customWidth="1"/>
    <col min="15621" max="15621" width="12.28515625" style="87" customWidth="1"/>
    <col min="15622" max="15622" width="2.5703125" style="87" customWidth="1"/>
    <col min="15623" max="15623" width="33.7109375" style="87" customWidth="1"/>
    <col min="15624" max="15624" width="2.140625" style="87" customWidth="1"/>
    <col min="15625" max="15625" width="0.42578125" style="87" customWidth="1"/>
    <col min="15626" max="15626" width="14" style="87" customWidth="1"/>
    <col min="15627" max="15627" width="5.7109375" style="87" customWidth="1"/>
    <col min="15628" max="15628" width="5.28515625" style="87" customWidth="1"/>
    <col min="15629" max="15629" width="3" style="87" customWidth="1"/>
    <col min="15630" max="15630" width="5.140625" style="87" customWidth="1"/>
    <col min="15631" max="15631" width="0.85546875" style="87" customWidth="1"/>
    <col min="15632" max="15632" width="2.42578125" style="87" customWidth="1"/>
    <col min="15633" max="15633" width="11.140625" style="87" customWidth="1"/>
    <col min="15634" max="15634" width="3.28515625" style="87" customWidth="1"/>
    <col min="15635" max="15872" width="9.140625" style="87"/>
    <col min="15873" max="15873" width="24.140625" style="87" customWidth="1"/>
    <col min="15874" max="15874" width="0" style="87" hidden="1" customWidth="1"/>
    <col min="15875" max="15875" width="4" style="87" customWidth="1"/>
    <col min="15876" max="15876" width="10.140625" style="87" customWidth="1"/>
    <col min="15877" max="15877" width="12.28515625" style="87" customWidth="1"/>
    <col min="15878" max="15878" width="2.5703125" style="87" customWidth="1"/>
    <col min="15879" max="15879" width="33.7109375" style="87" customWidth="1"/>
    <col min="15880" max="15880" width="2.140625" style="87" customWidth="1"/>
    <col min="15881" max="15881" width="0.42578125" style="87" customWidth="1"/>
    <col min="15882" max="15882" width="14" style="87" customWidth="1"/>
    <col min="15883" max="15883" width="5.7109375" style="87" customWidth="1"/>
    <col min="15884" max="15884" width="5.28515625" style="87" customWidth="1"/>
    <col min="15885" max="15885" width="3" style="87" customWidth="1"/>
    <col min="15886" max="15886" width="5.140625" style="87" customWidth="1"/>
    <col min="15887" max="15887" width="0.85546875" style="87" customWidth="1"/>
    <col min="15888" max="15888" width="2.42578125" style="87" customWidth="1"/>
    <col min="15889" max="15889" width="11.140625" style="87" customWidth="1"/>
    <col min="15890" max="15890" width="3.28515625" style="87" customWidth="1"/>
    <col min="15891" max="16128" width="9.140625" style="87"/>
    <col min="16129" max="16129" width="24.140625" style="87" customWidth="1"/>
    <col min="16130" max="16130" width="0" style="87" hidden="1" customWidth="1"/>
    <col min="16131" max="16131" width="4" style="87" customWidth="1"/>
    <col min="16132" max="16132" width="10.140625" style="87" customWidth="1"/>
    <col min="16133" max="16133" width="12.28515625" style="87" customWidth="1"/>
    <col min="16134" max="16134" width="2.5703125" style="87" customWidth="1"/>
    <col min="16135" max="16135" width="33.7109375" style="87" customWidth="1"/>
    <col min="16136" max="16136" width="2.140625" style="87" customWidth="1"/>
    <col min="16137" max="16137" width="0.42578125" style="87" customWidth="1"/>
    <col min="16138" max="16138" width="14" style="87" customWidth="1"/>
    <col min="16139" max="16139" width="5.7109375" style="87" customWidth="1"/>
    <col min="16140" max="16140" width="5.28515625" style="87" customWidth="1"/>
    <col min="16141" max="16141" width="3" style="87" customWidth="1"/>
    <col min="16142" max="16142" width="5.140625" style="87" customWidth="1"/>
    <col min="16143" max="16143" width="0.85546875" style="87" customWidth="1"/>
    <col min="16144" max="16144" width="2.42578125" style="87" customWidth="1"/>
    <col min="16145" max="16145" width="11.140625" style="87" customWidth="1"/>
    <col min="16146" max="16146" width="3.28515625" style="87" customWidth="1"/>
    <col min="16147" max="16384" width="9.140625" style="87"/>
  </cols>
  <sheetData>
    <row r="1" spans="1:18" ht="18" customHeight="1" x14ac:dyDescent="0.2">
      <c r="A1" s="161" t="s">
        <v>173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18" ht="18" customHeight="1" x14ac:dyDescent="0.2">
      <c r="A2" s="162" t="s">
        <v>174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18" x14ac:dyDescent="0.2">
      <c r="A3" s="96"/>
      <c r="B3" s="96"/>
      <c r="C3" s="95"/>
      <c r="G3" s="103"/>
    </row>
    <row r="4" spans="1:18" ht="15.75" x14ac:dyDescent="0.2">
      <c r="A4" s="163" t="s">
        <v>167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</row>
    <row r="8" spans="1:18" ht="39.75" customHeight="1" x14ac:dyDescent="0.2">
      <c r="A8" s="100" t="s">
        <v>17</v>
      </c>
      <c r="B8" s="198" t="s">
        <v>29</v>
      </c>
      <c r="C8" s="199"/>
      <c r="D8" s="199"/>
      <c r="E8" s="199"/>
      <c r="F8" s="199"/>
      <c r="G8" s="199"/>
      <c r="H8" s="199"/>
      <c r="I8" s="198" t="s">
        <v>205</v>
      </c>
      <c r="J8" s="198"/>
      <c r="K8" s="200" t="s">
        <v>175</v>
      </c>
      <c r="L8" s="200"/>
      <c r="M8" s="200"/>
      <c r="N8" s="198" t="s">
        <v>204</v>
      </c>
      <c r="O8" s="198"/>
      <c r="P8" s="198"/>
      <c r="Q8" s="198" t="s">
        <v>178</v>
      </c>
      <c r="R8" s="198"/>
    </row>
    <row r="9" spans="1:18" x14ac:dyDescent="0.2">
      <c r="A9" s="109"/>
      <c r="B9" s="201" t="s">
        <v>70</v>
      </c>
      <c r="C9" s="202"/>
      <c r="D9" s="202"/>
      <c r="E9" s="202"/>
      <c r="F9" s="202"/>
      <c r="G9" s="202"/>
      <c r="H9" s="202"/>
      <c r="I9" s="203">
        <v>1619675.32</v>
      </c>
      <c r="J9" s="202"/>
      <c r="K9" s="203">
        <f>Q9-I9</f>
        <v>106929.31999999983</v>
      </c>
      <c r="L9" s="202"/>
      <c r="M9" s="202"/>
      <c r="N9" s="204">
        <f>K9/I9</f>
        <v>6.6018984595011196E-2</v>
      </c>
      <c r="O9" s="205"/>
      <c r="P9" s="205"/>
      <c r="Q9" s="203">
        <f>1541277.89+185326.75</f>
        <v>1726604.64</v>
      </c>
      <c r="R9" s="202"/>
    </row>
    <row r="10" spans="1:18" x14ac:dyDescent="0.2">
      <c r="A10" s="120" t="s">
        <v>170</v>
      </c>
      <c r="B10" s="120"/>
      <c r="C10" s="154" t="s">
        <v>171</v>
      </c>
      <c r="D10" s="155"/>
      <c r="E10" s="155"/>
      <c r="F10" s="155"/>
      <c r="G10" s="155"/>
      <c r="H10" s="156"/>
      <c r="I10" s="157">
        <v>1619675.32</v>
      </c>
      <c r="J10" s="158"/>
      <c r="K10" s="157">
        <f t="shared" ref="K10:K73" si="0">Q10-I10</f>
        <v>106929.31999999983</v>
      </c>
      <c r="L10" s="158"/>
      <c r="M10" s="158"/>
      <c r="N10" s="159">
        <f t="shared" ref="N10:N73" si="1">K10/I10</f>
        <v>6.6018984595011196E-2</v>
      </c>
      <c r="O10" s="160"/>
      <c r="P10" s="160"/>
      <c r="Q10" s="157">
        <f t="shared" ref="Q10:Q12" si="2">1541277.89+185326.75</f>
        <v>1726604.64</v>
      </c>
      <c r="R10" s="158"/>
    </row>
    <row r="11" spans="1:18" x14ac:dyDescent="0.2">
      <c r="A11" s="120" t="s">
        <v>206</v>
      </c>
      <c r="B11" s="120"/>
      <c r="C11" s="121" t="s">
        <v>207</v>
      </c>
      <c r="D11" s="122"/>
      <c r="E11" s="122"/>
      <c r="F11" s="122"/>
      <c r="G11" s="122"/>
      <c r="H11" s="123"/>
      <c r="I11" s="157">
        <v>1619675.32</v>
      </c>
      <c r="J11" s="158"/>
      <c r="K11" s="157">
        <f t="shared" si="0"/>
        <v>106929.31999999983</v>
      </c>
      <c r="L11" s="158"/>
      <c r="M11" s="158"/>
      <c r="N11" s="159">
        <f t="shared" si="1"/>
        <v>6.6018984595011196E-2</v>
      </c>
      <c r="O11" s="160"/>
      <c r="P11" s="160"/>
      <c r="Q11" s="157">
        <f t="shared" si="2"/>
        <v>1726604.64</v>
      </c>
      <c r="R11" s="158"/>
    </row>
    <row r="12" spans="1:18" x14ac:dyDescent="0.2">
      <c r="A12" s="119" t="s">
        <v>169</v>
      </c>
      <c r="B12" s="119"/>
      <c r="C12" s="124" t="s">
        <v>172</v>
      </c>
      <c r="D12" s="125"/>
      <c r="E12" s="125"/>
      <c r="F12" s="125"/>
      <c r="G12" s="125"/>
      <c r="H12" s="126"/>
      <c r="I12" s="142">
        <v>1619675.32</v>
      </c>
      <c r="J12" s="143"/>
      <c r="K12" s="142">
        <f t="shared" si="0"/>
        <v>106929.31999999983</v>
      </c>
      <c r="L12" s="143"/>
      <c r="M12" s="143"/>
      <c r="N12" s="144">
        <f t="shared" si="1"/>
        <v>6.6018984595011196E-2</v>
      </c>
      <c r="O12" s="145"/>
      <c r="P12" s="145"/>
      <c r="Q12" s="142">
        <f t="shared" si="2"/>
        <v>1726604.64</v>
      </c>
      <c r="R12" s="143"/>
    </row>
    <row r="13" spans="1:18" x14ac:dyDescent="0.2">
      <c r="A13" s="127" t="s">
        <v>71</v>
      </c>
      <c r="B13" s="189" t="s">
        <v>33</v>
      </c>
      <c r="C13" s="190"/>
      <c r="D13" s="190"/>
      <c r="E13" s="190"/>
      <c r="F13" s="190"/>
      <c r="G13" s="190"/>
      <c r="H13" s="190"/>
      <c r="I13" s="191">
        <v>40743.99</v>
      </c>
      <c r="J13" s="190"/>
      <c r="K13" s="191">
        <f t="shared" si="0"/>
        <v>-416.98999999999796</v>
      </c>
      <c r="L13" s="190"/>
      <c r="M13" s="190"/>
      <c r="N13" s="192">
        <f t="shared" si="1"/>
        <v>-1.0234392851559162E-2</v>
      </c>
      <c r="O13" s="193"/>
      <c r="P13" s="193"/>
      <c r="Q13" s="191">
        <v>40327</v>
      </c>
      <c r="R13" s="190"/>
    </row>
    <row r="14" spans="1:18" x14ac:dyDescent="0.2">
      <c r="A14" s="128" t="s">
        <v>72</v>
      </c>
      <c r="B14" s="164" t="s">
        <v>32</v>
      </c>
      <c r="C14" s="165"/>
      <c r="D14" s="165"/>
      <c r="E14" s="165"/>
      <c r="F14" s="165"/>
      <c r="G14" s="165"/>
      <c r="H14" s="165"/>
      <c r="I14" s="166">
        <v>40543.99</v>
      </c>
      <c r="J14" s="165"/>
      <c r="K14" s="194">
        <f t="shared" si="0"/>
        <v>-416.98999999999796</v>
      </c>
      <c r="L14" s="195"/>
      <c r="M14" s="195"/>
      <c r="N14" s="196">
        <f t="shared" si="1"/>
        <v>-1.0284878227327848E-2</v>
      </c>
      <c r="O14" s="197"/>
      <c r="P14" s="197"/>
      <c r="Q14" s="166">
        <v>40127</v>
      </c>
      <c r="R14" s="165"/>
    </row>
    <row r="15" spans="1:18" x14ac:dyDescent="0.2">
      <c r="A15" s="118" t="s">
        <v>168</v>
      </c>
      <c r="B15" s="146" t="s">
        <v>73</v>
      </c>
      <c r="C15" s="147"/>
      <c r="D15" s="147"/>
      <c r="E15" s="147"/>
      <c r="F15" s="147"/>
      <c r="G15" s="147"/>
      <c r="H15" s="147"/>
      <c r="I15" s="148">
        <v>40543.99</v>
      </c>
      <c r="J15" s="147"/>
      <c r="K15" s="142">
        <f t="shared" si="0"/>
        <v>-416.98999999999796</v>
      </c>
      <c r="L15" s="143"/>
      <c r="M15" s="143"/>
      <c r="N15" s="144">
        <f t="shared" si="1"/>
        <v>-1.0284878227327848E-2</v>
      </c>
      <c r="O15" s="145"/>
      <c r="P15" s="145"/>
      <c r="Q15" s="148">
        <v>40127</v>
      </c>
      <c r="R15" s="147"/>
    </row>
    <row r="16" spans="1:18" x14ac:dyDescent="0.2">
      <c r="A16" s="117" t="s">
        <v>193</v>
      </c>
      <c r="B16" s="153" t="s">
        <v>11</v>
      </c>
      <c r="C16" s="141"/>
      <c r="D16" s="141"/>
      <c r="E16" s="141"/>
      <c r="F16" s="141"/>
      <c r="G16" s="141"/>
      <c r="H16" s="141"/>
      <c r="I16" s="140">
        <v>40543.99</v>
      </c>
      <c r="J16" s="141"/>
      <c r="K16" s="149">
        <f t="shared" si="0"/>
        <v>-416.98999999999796</v>
      </c>
      <c r="L16" s="150"/>
      <c r="M16" s="150"/>
      <c r="N16" s="151">
        <f t="shared" si="1"/>
        <v>-1.0284878227327848E-2</v>
      </c>
      <c r="O16" s="152"/>
      <c r="P16" s="152"/>
      <c r="Q16" s="140">
        <v>40127</v>
      </c>
      <c r="R16" s="141"/>
    </row>
    <row r="17" spans="1:18" x14ac:dyDescent="0.2">
      <c r="A17" s="130">
        <v>32</v>
      </c>
      <c r="B17" s="153" t="s">
        <v>18</v>
      </c>
      <c r="C17" s="141"/>
      <c r="D17" s="141"/>
      <c r="E17" s="141"/>
      <c r="F17" s="141"/>
      <c r="G17" s="141"/>
      <c r="H17" s="141"/>
      <c r="I17" s="140">
        <v>40067.99</v>
      </c>
      <c r="J17" s="141"/>
      <c r="K17" s="149">
        <f t="shared" si="0"/>
        <v>54.010000000002037</v>
      </c>
      <c r="L17" s="150"/>
      <c r="M17" s="150"/>
      <c r="N17" s="151">
        <f t="shared" si="1"/>
        <v>1.3479588070178224E-3</v>
      </c>
      <c r="O17" s="152"/>
      <c r="P17" s="152"/>
      <c r="Q17" s="140">
        <v>40122</v>
      </c>
      <c r="R17" s="141"/>
    </row>
    <row r="18" spans="1:18" x14ac:dyDescent="0.2">
      <c r="A18" s="130">
        <v>321</v>
      </c>
      <c r="B18" s="153" t="s">
        <v>208</v>
      </c>
      <c r="C18" s="141"/>
      <c r="D18" s="141"/>
      <c r="E18" s="141"/>
      <c r="F18" s="141"/>
      <c r="G18" s="141"/>
      <c r="H18" s="141"/>
      <c r="I18" s="140">
        <v>2170</v>
      </c>
      <c r="J18" s="141"/>
      <c r="K18" s="149">
        <f t="shared" si="0"/>
        <v>1280</v>
      </c>
      <c r="L18" s="150"/>
      <c r="M18" s="150"/>
      <c r="N18" s="151">
        <f t="shared" si="1"/>
        <v>0.58986175115207373</v>
      </c>
      <c r="O18" s="152"/>
      <c r="P18" s="152"/>
      <c r="Q18" s="140">
        <v>3450</v>
      </c>
      <c r="R18" s="141"/>
    </row>
    <row r="19" spans="1:18" x14ac:dyDescent="0.2">
      <c r="A19" s="130">
        <v>322</v>
      </c>
      <c r="B19" s="153" t="s">
        <v>18</v>
      </c>
      <c r="C19" s="141"/>
      <c r="D19" s="141"/>
      <c r="E19" s="141"/>
      <c r="F19" s="141"/>
      <c r="G19" s="141"/>
      <c r="H19" s="141"/>
      <c r="I19" s="140">
        <f>40067.99-I18</f>
        <v>37897.99</v>
      </c>
      <c r="J19" s="141"/>
      <c r="K19" s="149">
        <f t="shared" si="0"/>
        <v>-1225.989999999998</v>
      </c>
      <c r="L19" s="150"/>
      <c r="M19" s="150"/>
      <c r="N19" s="151">
        <f t="shared" si="1"/>
        <v>-3.2349736753848897E-2</v>
      </c>
      <c r="O19" s="152"/>
      <c r="P19" s="152"/>
      <c r="Q19" s="140">
        <f>40122-Q18</f>
        <v>36672</v>
      </c>
      <c r="R19" s="141"/>
    </row>
    <row r="20" spans="1:18" x14ac:dyDescent="0.2">
      <c r="A20" s="130">
        <v>343</v>
      </c>
      <c r="B20" s="153" t="s">
        <v>31</v>
      </c>
      <c r="C20" s="141"/>
      <c r="D20" s="141"/>
      <c r="E20" s="141"/>
      <c r="F20" s="141"/>
      <c r="G20" s="141"/>
      <c r="H20" s="141"/>
      <c r="I20" s="140">
        <v>476</v>
      </c>
      <c r="J20" s="141"/>
      <c r="K20" s="149">
        <f t="shared" si="0"/>
        <v>-471</v>
      </c>
      <c r="L20" s="150"/>
      <c r="M20" s="150"/>
      <c r="N20" s="151">
        <f t="shared" si="1"/>
        <v>-0.98949579831932777</v>
      </c>
      <c r="O20" s="152"/>
      <c r="P20" s="152"/>
      <c r="Q20" s="140">
        <v>5</v>
      </c>
      <c r="R20" s="141"/>
    </row>
    <row r="21" spans="1:18" x14ac:dyDescent="0.2">
      <c r="A21" s="117" t="s">
        <v>196</v>
      </c>
      <c r="B21" s="153" t="s">
        <v>13</v>
      </c>
      <c r="C21" s="141"/>
      <c r="D21" s="141"/>
      <c r="E21" s="141"/>
      <c r="F21" s="141"/>
      <c r="G21" s="141"/>
      <c r="H21" s="141"/>
      <c r="I21" s="140">
        <v>0</v>
      </c>
      <c r="J21" s="141"/>
      <c r="K21" s="149">
        <f t="shared" si="0"/>
        <v>0</v>
      </c>
      <c r="L21" s="150"/>
      <c r="M21" s="150"/>
      <c r="N21" s="151">
        <v>0</v>
      </c>
      <c r="O21" s="152"/>
      <c r="P21" s="152"/>
      <c r="Q21" s="140">
        <v>0</v>
      </c>
      <c r="R21" s="141"/>
    </row>
    <row r="22" spans="1:18" x14ac:dyDescent="0.2">
      <c r="A22" s="117" t="s">
        <v>197</v>
      </c>
      <c r="B22" s="153" t="s">
        <v>28</v>
      </c>
      <c r="C22" s="141"/>
      <c r="D22" s="141"/>
      <c r="E22" s="141"/>
      <c r="F22" s="141"/>
      <c r="G22" s="141"/>
      <c r="H22" s="141"/>
      <c r="I22" s="140">
        <v>0</v>
      </c>
      <c r="J22" s="141"/>
      <c r="K22" s="149">
        <f t="shared" si="0"/>
        <v>0</v>
      </c>
      <c r="L22" s="150"/>
      <c r="M22" s="150"/>
      <c r="N22" s="151">
        <v>0</v>
      </c>
      <c r="O22" s="152"/>
      <c r="P22" s="152"/>
      <c r="Q22" s="140">
        <v>0</v>
      </c>
      <c r="R22" s="141"/>
    </row>
    <row r="23" spans="1:18" x14ac:dyDescent="0.2">
      <c r="A23" s="128" t="s">
        <v>74</v>
      </c>
      <c r="B23" s="164" t="s">
        <v>75</v>
      </c>
      <c r="C23" s="165"/>
      <c r="D23" s="165"/>
      <c r="E23" s="165"/>
      <c r="F23" s="165"/>
      <c r="G23" s="165"/>
      <c r="H23" s="165"/>
      <c r="I23" s="166">
        <v>0</v>
      </c>
      <c r="J23" s="165"/>
      <c r="K23" s="185">
        <f t="shared" si="0"/>
        <v>0</v>
      </c>
      <c r="L23" s="186"/>
      <c r="M23" s="186"/>
      <c r="N23" s="187">
        <v>0</v>
      </c>
      <c r="O23" s="188"/>
      <c r="P23" s="188"/>
      <c r="Q23" s="166">
        <v>0</v>
      </c>
      <c r="R23" s="165"/>
    </row>
    <row r="24" spans="1:18" ht="12.75" customHeight="1" x14ac:dyDescent="0.2">
      <c r="A24" s="118" t="s">
        <v>168</v>
      </c>
      <c r="B24" s="146" t="s">
        <v>73</v>
      </c>
      <c r="C24" s="147"/>
      <c r="D24" s="147"/>
      <c r="E24" s="147"/>
      <c r="F24" s="147"/>
      <c r="G24" s="147"/>
      <c r="H24" s="147"/>
      <c r="I24" s="148">
        <v>0</v>
      </c>
      <c r="J24" s="147"/>
      <c r="K24" s="149">
        <f t="shared" si="0"/>
        <v>0</v>
      </c>
      <c r="L24" s="150"/>
      <c r="M24" s="150"/>
      <c r="N24" s="151">
        <v>0</v>
      </c>
      <c r="O24" s="152"/>
      <c r="P24" s="152"/>
      <c r="Q24" s="148">
        <v>0</v>
      </c>
      <c r="R24" s="147"/>
    </row>
    <row r="25" spans="1:18" x14ac:dyDescent="0.2">
      <c r="A25" s="117" t="s">
        <v>193</v>
      </c>
      <c r="B25" s="153" t="s">
        <v>11</v>
      </c>
      <c r="C25" s="141"/>
      <c r="D25" s="141"/>
      <c r="E25" s="141"/>
      <c r="F25" s="141"/>
      <c r="G25" s="141"/>
      <c r="H25" s="141"/>
      <c r="I25" s="140">
        <v>0</v>
      </c>
      <c r="J25" s="141"/>
      <c r="K25" s="149">
        <f t="shared" si="0"/>
        <v>0</v>
      </c>
      <c r="L25" s="150"/>
      <c r="M25" s="150"/>
      <c r="N25" s="151">
        <v>0</v>
      </c>
      <c r="O25" s="152"/>
      <c r="P25" s="152"/>
      <c r="Q25" s="140">
        <v>0</v>
      </c>
      <c r="R25" s="141"/>
    </row>
    <row r="26" spans="1:18" x14ac:dyDescent="0.2">
      <c r="A26" s="117" t="s">
        <v>194</v>
      </c>
      <c r="B26" s="153" t="s">
        <v>18</v>
      </c>
      <c r="C26" s="141"/>
      <c r="D26" s="141"/>
      <c r="E26" s="141"/>
      <c r="F26" s="141"/>
      <c r="G26" s="141"/>
      <c r="H26" s="141"/>
      <c r="I26" s="140">
        <v>0</v>
      </c>
      <c r="J26" s="141"/>
      <c r="K26" s="149">
        <f t="shared" si="0"/>
        <v>0</v>
      </c>
      <c r="L26" s="150"/>
      <c r="M26" s="150"/>
      <c r="N26" s="151">
        <v>0</v>
      </c>
      <c r="O26" s="152"/>
      <c r="P26" s="152"/>
      <c r="Q26" s="140">
        <v>0</v>
      </c>
      <c r="R26" s="141"/>
    </row>
    <row r="27" spans="1:18" x14ac:dyDescent="0.2">
      <c r="A27" s="117" t="s">
        <v>196</v>
      </c>
      <c r="B27" s="153" t="s">
        <v>13</v>
      </c>
      <c r="C27" s="141"/>
      <c r="D27" s="141"/>
      <c r="E27" s="141"/>
      <c r="F27" s="141"/>
      <c r="G27" s="141"/>
      <c r="H27" s="141"/>
      <c r="I27" s="140">
        <v>0</v>
      </c>
      <c r="J27" s="141"/>
      <c r="K27" s="149">
        <f t="shared" si="0"/>
        <v>0</v>
      </c>
      <c r="L27" s="150"/>
      <c r="M27" s="150"/>
      <c r="N27" s="151">
        <v>0</v>
      </c>
      <c r="O27" s="152"/>
      <c r="P27" s="152"/>
      <c r="Q27" s="140">
        <v>0</v>
      </c>
      <c r="R27" s="141"/>
    </row>
    <row r="28" spans="1:18" x14ac:dyDescent="0.2">
      <c r="A28" s="117" t="s">
        <v>197</v>
      </c>
      <c r="B28" s="153" t="s">
        <v>28</v>
      </c>
      <c r="C28" s="141"/>
      <c r="D28" s="141"/>
      <c r="E28" s="141"/>
      <c r="F28" s="141"/>
      <c r="G28" s="141"/>
      <c r="H28" s="141"/>
      <c r="I28" s="140">
        <v>0</v>
      </c>
      <c r="J28" s="141"/>
      <c r="K28" s="149">
        <f t="shared" si="0"/>
        <v>0</v>
      </c>
      <c r="L28" s="150"/>
      <c r="M28" s="150"/>
      <c r="N28" s="151">
        <v>0</v>
      </c>
      <c r="O28" s="152"/>
      <c r="P28" s="152"/>
      <c r="Q28" s="140">
        <v>0</v>
      </c>
      <c r="R28" s="141"/>
    </row>
    <row r="29" spans="1:18" x14ac:dyDescent="0.2">
      <c r="A29" s="117" t="s">
        <v>198</v>
      </c>
      <c r="B29" s="153" t="s">
        <v>56</v>
      </c>
      <c r="C29" s="141"/>
      <c r="D29" s="141"/>
      <c r="E29" s="141"/>
      <c r="F29" s="141"/>
      <c r="G29" s="141"/>
      <c r="H29" s="141"/>
      <c r="I29" s="140">
        <v>0</v>
      </c>
      <c r="J29" s="141"/>
      <c r="K29" s="149">
        <f t="shared" si="0"/>
        <v>0</v>
      </c>
      <c r="L29" s="150"/>
      <c r="M29" s="150"/>
      <c r="N29" s="151">
        <v>0</v>
      </c>
      <c r="O29" s="152"/>
      <c r="P29" s="152"/>
      <c r="Q29" s="140">
        <v>0</v>
      </c>
      <c r="R29" s="141"/>
    </row>
    <row r="30" spans="1:18" x14ac:dyDescent="0.2">
      <c r="A30" s="128" t="s">
        <v>76</v>
      </c>
      <c r="B30" s="164" t="s">
        <v>77</v>
      </c>
      <c r="C30" s="165"/>
      <c r="D30" s="165"/>
      <c r="E30" s="165"/>
      <c r="F30" s="165"/>
      <c r="G30" s="165"/>
      <c r="H30" s="165"/>
      <c r="I30" s="166">
        <v>200</v>
      </c>
      <c r="J30" s="165"/>
      <c r="K30" s="185">
        <f t="shared" si="0"/>
        <v>0</v>
      </c>
      <c r="L30" s="186"/>
      <c r="M30" s="186"/>
      <c r="N30" s="187">
        <f t="shared" si="1"/>
        <v>0</v>
      </c>
      <c r="O30" s="188"/>
      <c r="P30" s="188"/>
      <c r="Q30" s="166">
        <v>200</v>
      </c>
      <c r="R30" s="165"/>
    </row>
    <row r="31" spans="1:18" ht="12.75" customHeight="1" x14ac:dyDescent="0.2">
      <c r="A31" s="118" t="s">
        <v>168</v>
      </c>
      <c r="B31" s="146" t="s">
        <v>73</v>
      </c>
      <c r="C31" s="147"/>
      <c r="D31" s="147"/>
      <c r="E31" s="147"/>
      <c r="F31" s="147"/>
      <c r="G31" s="147"/>
      <c r="H31" s="147"/>
      <c r="I31" s="148">
        <v>200</v>
      </c>
      <c r="J31" s="147"/>
      <c r="K31" s="149">
        <f t="shared" si="0"/>
        <v>0</v>
      </c>
      <c r="L31" s="150"/>
      <c r="M31" s="150"/>
      <c r="N31" s="151">
        <f t="shared" si="1"/>
        <v>0</v>
      </c>
      <c r="O31" s="152"/>
      <c r="P31" s="152"/>
      <c r="Q31" s="148">
        <v>200</v>
      </c>
      <c r="R31" s="147"/>
    </row>
    <row r="32" spans="1:18" x14ac:dyDescent="0.2">
      <c r="A32" s="117" t="s">
        <v>196</v>
      </c>
      <c r="B32" s="153" t="s">
        <v>13</v>
      </c>
      <c r="C32" s="141"/>
      <c r="D32" s="141"/>
      <c r="E32" s="141"/>
      <c r="F32" s="141"/>
      <c r="G32" s="141"/>
      <c r="H32" s="141"/>
      <c r="I32" s="140">
        <v>200</v>
      </c>
      <c r="J32" s="141"/>
      <c r="K32" s="149">
        <f t="shared" si="0"/>
        <v>0</v>
      </c>
      <c r="L32" s="150"/>
      <c r="M32" s="150"/>
      <c r="N32" s="151">
        <f t="shared" si="1"/>
        <v>0</v>
      </c>
      <c r="O32" s="152"/>
      <c r="P32" s="152"/>
      <c r="Q32" s="140">
        <v>200</v>
      </c>
      <c r="R32" s="141"/>
    </row>
    <row r="33" spans="1:18" x14ac:dyDescent="0.2">
      <c r="A33" s="117" t="s">
        <v>197</v>
      </c>
      <c r="B33" s="153" t="s">
        <v>28</v>
      </c>
      <c r="C33" s="141"/>
      <c r="D33" s="141"/>
      <c r="E33" s="141"/>
      <c r="F33" s="141"/>
      <c r="G33" s="141"/>
      <c r="H33" s="141"/>
      <c r="I33" s="140">
        <v>200</v>
      </c>
      <c r="J33" s="141"/>
      <c r="K33" s="149">
        <f t="shared" si="0"/>
        <v>0</v>
      </c>
      <c r="L33" s="150"/>
      <c r="M33" s="150"/>
      <c r="N33" s="151">
        <f t="shared" si="1"/>
        <v>0</v>
      </c>
      <c r="O33" s="152"/>
      <c r="P33" s="152"/>
      <c r="Q33" s="140">
        <v>200</v>
      </c>
      <c r="R33" s="141"/>
    </row>
    <row r="34" spans="1:18" x14ac:dyDescent="0.2">
      <c r="A34" s="131" t="s">
        <v>78</v>
      </c>
      <c r="B34" s="171" t="s">
        <v>57</v>
      </c>
      <c r="C34" s="172"/>
      <c r="D34" s="172"/>
      <c r="E34" s="172"/>
      <c r="F34" s="172"/>
      <c r="G34" s="172"/>
      <c r="H34" s="172"/>
      <c r="I34" s="173">
        <v>1428931.33</v>
      </c>
      <c r="J34" s="172"/>
      <c r="K34" s="173">
        <f t="shared" si="0"/>
        <v>22019.559999999823</v>
      </c>
      <c r="L34" s="172"/>
      <c r="M34" s="172"/>
      <c r="N34" s="174">
        <f t="shared" si="1"/>
        <v>1.5409809791209365E-2</v>
      </c>
      <c r="O34" s="175"/>
      <c r="P34" s="175"/>
      <c r="Q34" s="173">
        <v>1450950.89</v>
      </c>
      <c r="R34" s="172"/>
    </row>
    <row r="35" spans="1:18" x14ac:dyDescent="0.2">
      <c r="A35" s="128" t="s">
        <v>79</v>
      </c>
      <c r="B35" s="164" t="s">
        <v>80</v>
      </c>
      <c r="C35" s="165"/>
      <c r="D35" s="165"/>
      <c r="E35" s="165"/>
      <c r="F35" s="165"/>
      <c r="G35" s="165"/>
      <c r="H35" s="165"/>
      <c r="I35" s="166">
        <v>3362.5</v>
      </c>
      <c r="J35" s="165"/>
      <c r="K35" s="181">
        <f t="shared" si="0"/>
        <v>0</v>
      </c>
      <c r="L35" s="182"/>
      <c r="M35" s="182"/>
      <c r="N35" s="183">
        <f t="shared" si="1"/>
        <v>0</v>
      </c>
      <c r="O35" s="184"/>
      <c r="P35" s="184"/>
      <c r="Q35" s="166">
        <v>3362.5</v>
      </c>
      <c r="R35" s="165"/>
    </row>
    <row r="36" spans="1:18" x14ac:dyDescent="0.2">
      <c r="A36" s="118" t="s">
        <v>81</v>
      </c>
      <c r="B36" s="146" t="s">
        <v>82</v>
      </c>
      <c r="C36" s="147"/>
      <c r="D36" s="147"/>
      <c r="E36" s="147"/>
      <c r="F36" s="147"/>
      <c r="G36" s="147"/>
      <c r="H36" s="147"/>
      <c r="I36" s="148">
        <v>3362.5</v>
      </c>
      <c r="J36" s="147"/>
      <c r="K36" s="149">
        <f t="shared" si="0"/>
        <v>0</v>
      </c>
      <c r="L36" s="150"/>
      <c r="M36" s="150"/>
      <c r="N36" s="151">
        <f t="shared" si="1"/>
        <v>0</v>
      </c>
      <c r="O36" s="152"/>
      <c r="P36" s="152"/>
      <c r="Q36" s="148">
        <v>3362.5</v>
      </c>
      <c r="R36" s="147"/>
    </row>
    <row r="37" spans="1:18" x14ac:dyDescent="0.2">
      <c r="A37" s="117" t="s">
        <v>193</v>
      </c>
      <c r="B37" s="153" t="s">
        <v>11</v>
      </c>
      <c r="C37" s="141"/>
      <c r="D37" s="141"/>
      <c r="E37" s="141"/>
      <c r="F37" s="141"/>
      <c r="G37" s="141"/>
      <c r="H37" s="141"/>
      <c r="I37" s="140">
        <v>3362.5</v>
      </c>
      <c r="J37" s="141"/>
      <c r="K37" s="149">
        <f t="shared" si="0"/>
        <v>0</v>
      </c>
      <c r="L37" s="150"/>
      <c r="M37" s="150"/>
      <c r="N37" s="151">
        <f t="shared" si="1"/>
        <v>0</v>
      </c>
      <c r="O37" s="152"/>
      <c r="P37" s="152"/>
      <c r="Q37" s="140">
        <v>3362.5</v>
      </c>
      <c r="R37" s="141"/>
    </row>
    <row r="38" spans="1:18" x14ac:dyDescent="0.2">
      <c r="A38" s="117" t="s">
        <v>199</v>
      </c>
      <c r="B38" s="153" t="s">
        <v>12</v>
      </c>
      <c r="C38" s="141"/>
      <c r="D38" s="141"/>
      <c r="E38" s="141"/>
      <c r="F38" s="141"/>
      <c r="G38" s="141"/>
      <c r="H38" s="141"/>
      <c r="I38" s="140">
        <v>120</v>
      </c>
      <c r="J38" s="141"/>
      <c r="K38" s="149">
        <f t="shared" si="0"/>
        <v>0</v>
      </c>
      <c r="L38" s="150"/>
      <c r="M38" s="150"/>
      <c r="N38" s="151">
        <f t="shared" si="1"/>
        <v>0</v>
      </c>
      <c r="O38" s="152"/>
      <c r="P38" s="152"/>
      <c r="Q38" s="140">
        <v>120</v>
      </c>
      <c r="R38" s="141"/>
    </row>
    <row r="39" spans="1:18" x14ac:dyDescent="0.2">
      <c r="A39" s="117" t="s">
        <v>194</v>
      </c>
      <c r="B39" s="153" t="s">
        <v>18</v>
      </c>
      <c r="C39" s="141"/>
      <c r="D39" s="141"/>
      <c r="E39" s="141"/>
      <c r="F39" s="141"/>
      <c r="G39" s="141"/>
      <c r="H39" s="141"/>
      <c r="I39" s="140">
        <v>2492.5</v>
      </c>
      <c r="J39" s="141"/>
      <c r="K39" s="149">
        <f t="shared" si="0"/>
        <v>0</v>
      </c>
      <c r="L39" s="150"/>
      <c r="M39" s="150"/>
      <c r="N39" s="151">
        <f t="shared" si="1"/>
        <v>0</v>
      </c>
      <c r="O39" s="152"/>
      <c r="P39" s="152"/>
      <c r="Q39" s="140">
        <v>2492.5</v>
      </c>
      <c r="R39" s="141"/>
    </row>
    <row r="40" spans="1:18" x14ac:dyDescent="0.2">
      <c r="A40" s="117" t="s">
        <v>200</v>
      </c>
      <c r="B40" s="153" t="s">
        <v>83</v>
      </c>
      <c r="C40" s="141"/>
      <c r="D40" s="141"/>
      <c r="E40" s="141"/>
      <c r="F40" s="141"/>
      <c r="G40" s="141"/>
      <c r="H40" s="141"/>
      <c r="I40" s="140">
        <v>750</v>
      </c>
      <c r="J40" s="141"/>
      <c r="K40" s="149">
        <f t="shared" si="0"/>
        <v>0</v>
      </c>
      <c r="L40" s="150"/>
      <c r="M40" s="150"/>
      <c r="N40" s="151">
        <f t="shared" si="1"/>
        <v>0</v>
      </c>
      <c r="O40" s="152"/>
      <c r="P40" s="152"/>
      <c r="Q40" s="140">
        <v>750</v>
      </c>
      <c r="R40" s="141"/>
    </row>
    <row r="41" spans="1:18" x14ac:dyDescent="0.2">
      <c r="A41" s="129" t="s">
        <v>84</v>
      </c>
      <c r="B41" s="178" t="s">
        <v>34</v>
      </c>
      <c r="C41" s="179"/>
      <c r="D41" s="179"/>
      <c r="E41" s="179"/>
      <c r="F41" s="179"/>
      <c r="G41" s="179"/>
      <c r="H41" s="179"/>
      <c r="I41" s="180">
        <v>1277995</v>
      </c>
      <c r="J41" s="179"/>
      <c r="K41" s="167">
        <f t="shared" si="0"/>
        <v>2019.5600000000559</v>
      </c>
      <c r="L41" s="168"/>
      <c r="M41" s="168"/>
      <c r="N41" s="169">
        <f t="shared" si="1"/>
        <v>1.5802565737738066E-3</v>
      </c>
      <c r="O41" s="170"/>
      <c r="P41" s="170"/>
      <c r="Q41" s="180">
        <v>1280014.56</v>
      </c>
      <c r="R41" s="179"/>
    </row>
    <row r="42" spans="1:18" x14ac:dyDescent="0.2">
      <c r="A42" s="118" t="s">
        <v>145</v>
      </c>
      <c r="B42" s="146" t="s">
        <v>86</v>
      </c>
      <c r="C42" s="147"/>
      <c r="D42" s="147"/>
      <c r="E42" s="147"/>
      <c r="F42" s="147"/>
      <c r="G42" s="147"/>
      <c r="H42" s="147"/>
      <c r="I42" s="148">
        <v>150</v>
      </c>
      <c r="J42" s="147"/>
      <c r="K42" s="142">
        <f t="shared" si="0"/>
        <v>0</v>
      </c>
      <c r="L42" s="143"/>
      <c r="M42" s="143"/>
      <c r="N42" s="144">
        <f t="shared" si="1"/>
        <v>0</v>
      </c>
      <c r="O42" s="145"/>
      <c r="P42" s="145"/>
      <c r="Q42" s="148">
        <v>150</v>
      </c>
      <c r="R42" s="147"/>
    </row>
    <row r="43" spans="1:18" x14ac:dyDescent="0.2">
      <c r="A43" s="117" t="s">
        <v>193</v>
      </c>
      <c r="B43" s="153" t="s">
        <v>11</v>
      </c>
      <c r="C43" s="141"/>
      <c r="D43" s="141"/>
      <c r="E43" s="141"/>
      <c r="F43" s="141"/>
      <c r="G43" s="141"/>
      <c r="H43" s="141"/>
      <c r="I43" s="140">
        <v>150</v>
      </c>
      <c r="J43" s="141"/>
      <c r="K43" s="149">
        <f t="shared" si="0"/>
        <v>0</v>
      </c>
      <c r="L43" s="150"/>
      <c r="M43" s="150"/>
      <c r="N43" s="151">
        <f t="shared" si="1"/>
        <v>0</v>
      </c>
      <c r="O43" s="152"/>
      <c r="P43" s="152"/>
      <c r="Q43" s="140">
        <v>150</v>
      </c>
      <c r="R43" s="141"/>
    </row>
    <row r="44" spans="1:18" x14ac:dyDescent="0.2">
      <c r="A44" s="117" t="s">
        <v>194</v>
      </c>
      <c r="B44" s="153" t="s">
        <v>18</v>
      </c>
      <c r="C44" s="141"/>
      <c r="D44" s="141"/>
      <c r="E44" s="141"/>
      <c r="F44" s="141"/>
      <c r="G44" s="141"/>
      <c r="H44" s="141"/>
      <c r="I44" s="140">
        <v>150</v>
      </c>
      <c r="J44" s="141"/>
      <c r="K44" s="149">
        <f t="shared" si="0"/>
        <v>0</v>
      </c>
      <c r="L44" s="150"/>
      <c r="M44" s="150"/>
      <c r="N44" s="151">
        <f t="shared" si="1"/>
        <v>0</v>
      </c>
      <c r="O44" s="152"/>
      <c r="P44" s="152"/>
      <c r="Q44" s="140">
        <v>150</v>
      </c>
      <c r="R44" s="141"/>
    </row>
    <row r="45" spans="1:18" x14ac:dyDescent="0.2">
      <c r="A45" s="117" t="s">
        <v>195</v>
      </c>
      <c r="B45" s="153" t="s">
        <v>31</v>
      </c>
      <c r="C45" s="141"/>
      <c r="D45" s="141"/>
      <c r="E45" s="141"/>
      <c r="F45" s="141"/>
      <c r="G45" s="141"/>
      <c r="H45" s="141"/>
      <c r="I45" s="140">
        <v>0</v>
      </c>
      <c r="J45" s="141"/>
      <c r="K45" s="149">
        <f t="shared" si="0"/>
        <v>0</v>
      </c>
      <c r="L45" s="150"/>
      <c r="M45" s="150"/>
      <c r="N45" s="151">
        <v>0</v>
      </c>
      <c r="O45" s="152"/>
      <c r="P45" s="152"/>
      <c r="Q45" s="140">
        <v>0</v>
      </c>
      <c r="R45" s="141"/>
    </row>
    <row r="46" spans="1:18" x14ac:dyDescent="0.2">
      <c r="A46" s="117" t="s">
        <v>196</v>
      </c>
      <c r="B46" s="153" t="s">
        <v>13</v>
      </c>
      <c r="C46" s="141"/>
      <c r="D46" s="141"/>
      <c r="E46" s="141"/>
      <c r="F46" s="141"/>
      <c r="G46" s="141"/>
      <c r="H46" s="141"/>
      <c r="I46" s="140">
        <v>0</v>
      </c>
      <c r="J46" s="141"/>
      <c r="K46" s="149">
        <f t="shared" si="0"/>
        <v>0</v>
      </c>
      <c r="L46" s="150"/>
      <c r="M46" s="150"/>
      <c r="N46" s="151">
        <v>0</v>
      </c>
      <c r="O46" s="152"/>
      <c r="P46" s="152"/>
      <c r="Q46" s="140">
        <v>0</v>
      </c>
      <c r="R46" s="141"/>
    </row>
    <row r="47" spans="1:18" x14ac:dyDescent="0.2">
      <c r="A47" s="117" t="s">
        <v>197</v>
      </c>
      <c r="B47" s="153" t="s">
        <v>28</v>
      </c>
      <c r="C47" s="141"/>
      <c r="D47" s="141"/>
      <c r="E47" s="141"/>
      <c r="F47" s="141"/>
      <c r="G47" s="141"/>
      <c r="H47" s="141"/>
      <c r="I47" s="140">
        <v>0</v>
      </c>
      <c r="J47" s="141"/>
      <c r="K47" s="149">
        <f t="shared" si="0"/>
        <v>0</v>
      </c>
      <c r="L47" s="150"/>
      <c r="M47" s="150"/>
      <c r="N47" s="151">
        <v>0</v>
      </c>
      <c r="O47" s="152"/>
      <c r="P47" s="152"/>
      <c r="Q47" s="140">
        <v>0</v>
      </c>
      <c r="R47" s="141"/>
    </row>
    <row r="48" spans="1:18" x14ac:dyDescent="0.2">
      <c r="A48" s="118" t="s">
        <v>146</v>
      </c>
      <c r="B48" s="146" t="s">
        <v>88</v>
      </c>
      <c r="C48" s="147"/>
      <c r="D48" s="147"/>
      <c r="E48" s="147"/>
      <c r="F48" s="147"/>
      <c r="G48" s="147"/>
      <c r="H48" s="147"/>
      <c r="I48" s="148">
        <v>3000</v>
      </c>
      <c r="J48" s="147"/>
      <c r="K48" s="149">
        <f t="shared" si="0"/>
        <v>2443.46</v>
      </c>
      <c r="L48" s="150"/>
      <c r="M48" s="150"/>
      <c r="N48" s="151">
        <f t="shared" si="1"/>
        <v>0.81448666666666669</v>
      </c>
      <c r="O48" s="152"/>
      <c r="P48" s="152"/>
      <c r="Q48" s="148">
        <v>5443.46</v>
      </c>
      <c r="R48" s="147"/>
    </row>
    <row r="49" spans="1:18" x14ac:dyDescent="0.2">
      <c r="A49" s="117" t="s">
        <v>193</v>
      </c>
      <c r="B49" s="153" t="s">
        <v>11</v>
      </c>
      <c r="C49" s="141"/>
      <c r="D49" s="141"/>
      <c r="E49" s="141"/>
      <c r="F49" s="141"/>
      <c r="G49" s="141"/>
      <c r="H49" s="141"/>
      <c r="I49" s="140">
        <v>3000</v>
      </c>
      <c r="J49" s="141"/>
      <c r="K49" s="149">
        <f t="shared" si="0"/>
        <v>2443.46</v>
      </c>
      <c r="L49" s="150"/>
      <c r="M49" s="150"/>
      <c r="N49" s="151">
        <f t="shared" si="1"/>
        <v>0.81448666666666669</v>
      </c>
      <c r="O49" s="152"/>
      <c r="P49" s="152"/>
      <c r="Q49" s="140">
        <v>5443.46</v>
      </c>
      <c r="R49" s="141"/>
    </row>
    <row r="50" spans="1:18" x14ac:dyDescent="0.2">
      <c r="A50" s="117" t="s">
        <v>194</v>
      </c>
      <c r="B50" s="153" t="s">
        <v>18</v>
      </c>
      <c r="C50" s="141"/>
      <c r="D50" s="141"/>
      <c r="E50" s="141"/>
      <c r="F50" s="141"/>
      <c r="G50" s="141"/>
      <c r="H50" s="141"/>
      <c r="I50" s="140">
        <v>3000</v>
      </c>
      <c r="J50" s="141"/>
      <c r="K50" s="149">
        <f t="shared" si="0"/>
        <v>2443.46</v>
      </c>
      <c r="L50" s="150"/>
      <c r="M50" s="150"/>
      <c r="N50" s="151">
        <f t="shared" si="1"/>
        <v>0.81448666666666669</v>
      </c>
      <c r="O50" s="152"/>
      <c r="P50" s="152"/>
      <c r="Q50" s="140">
        <v>5443.46</v>
      </c>
      <c r="R50" s="141"/>
    </row>
    <row r="51" spans="1:18" x14ac:dyDescent="0.2">
      <c r="A51" s="117" t="s">
        <v>196</v>
      </c>
      <c r="B51" s="153" t="s">
        <v>13</v>
      </c>
      <c r="C51" s="141"/>
      <c r="D51" s="141"/>
      <c r="E51" s="141"/>
      <c r="F51" s="141"/>
      <c r="G51" s="141"/>
      <c r="H51" s="141"/>
      <c r="I51" s="140">
        <v>0</v>
      </c>
      <c r="J51" s="141"/>
      <c r="K51" s="149">
        <f t="shared" si="0"/>
        <v>0</v>
      </c>
      <c r="L51" s="150"/>
      <c r="M51" s="150"/>
      <c r="N51" s="151">
        <v>0</v>
      </c>
      <c r="O51" s="152"/>
      <c r="P51" s="152"/>
      <c r="Q51" s="140">
        <v>0</v>
      </c>
      <c r="R51" s="141"/>
    </row>
    <row r="52" spans="1:18" x14ac:dyDescent="0.2">
      <c r="A52" s="117" t="s">
        <v>197</v>
      </c>
      <c r="B52" s="153" t="s">
        <v>28</v>
      </c>
      <c r="C52" s="141"/>
      <c r="D52" s="141"/>
      <c r="E52" s="141"/>
      <c r="F52" s="141"/>
      <c r="G52" s="141"/>
      <c r="H52" s="141"/>
      <c r="I52" s="140">
        <v>0</v>
      </c>
      <c r="J52" s="141"/>
      <c r="K52" s="149">
        <f t="shared" si="0"/>
        <v>0</v>
      </c>
      <c r="L52" s="150"/>
      <c r="M52" s="150"/>
      <c r="N52" s="151">
        <v>0</v>
      </c>
      <c r="O52" s="152"/>
      <c r="P52" s="152"/>
      <c r="Q52" s="140">
        <v>0</v>
      </c>
      <c r="R52" s="141"/>
    </row>
    <row r="53" spans="1:18" x14ac:dyDescent="0.2">
      <c r="A53" s="118" t="s">
        <v>151</v>
      </c>
      <c r="B53" s="146" t="s">
        <v>138</v>
      </c>
      <c r="C53" s="147"/>
      <c r="D53" s="147"/>
      <c r="E53" s="147"/>
      <c r="F53" s="147"/>
      <c r="G53" s="147"/>
      <c r="H53" s="147"/>
      <c r="I53" s="148">
        <v>1086140</v>
      </c>
      <c r="J53" s="147"/>
      <c r="K53" s="149">
        <f t="shared" si="0"/>
        <v>-496</v>
      </c>
      <c r="L53" s="150"/>
      <c r="M53" s="150"/>
      <c r="N53" s="151">
        <f t="shared" si="1"/>
        <v>-4.5666304527961404E-4</v>
      </c>
      <c r="O53" s="152"/>
      <c r="P53" s="152"/>
      <c r="Q53" s="148">
        <v>1085644</v>
      </c>
      <c r="R53" s="147"/>
    </row>
    <row r="54" spans="1:18" x14ac:dyDescent="0.2">
      <c r="A54" s="117" t="s">
        <v>193</v>
      </c>
      <c r="B54" s="153" t="s">
        <v>11</v>
      </c>
      <c r="C54" s="141"/>
      <c r="D54" s="141"/>
      <c r="E54" s="141"/>
      <c r="F54" s="141"/>
      <c r="G54" s="141"/>
      <c r="H54" s="141"/>
      <c r="I54" s="140">
        <v>1081140</v>
      </c>
      <c r="J54" s="141"/>
      <c r="K54" s="149">
        <f t="shared" si="0"/>
        <v>-496</v>
      </c>
      <c r="L54" s="150"/>
      <c r="M54" s="150"/>
      <c r="N54" s="151">
        <f t="shared" si="1"/>
        <v>-4.5877499676267642E-4</v>
      </c>
      <c r="O54" s="152"/>
      <c r="P54" s="152"/>
      <c r="Q54" s="140">
        <v>1080644</v>
      </c>
      <c r="R54" s="141"/>
    </row>
    <row r="55" spans="1:18" x14ac:dyDescent="0.2">
      <c r="A55" s="117" t="s">
        <v>199</v>
      </c>
      <c r="B55" s="153" t="s">
        <v>12</v>
      </c>
      <c r="C55" s="141"/>
      <c r="D55" s="141"/>
      <c r="E55" s="141"/>
      <c r="F55" s="141"/>
      <c r="G55" s="141"/>
      <c r="H55" s="141"/>
      <c r="I55" s="140">
        <v>984755</v>
      </c>
      <c r="J55" s="141"/>
      <c r="K55" s="149">
        <f t="shared" si="0"/>
        <v>2000</v>
      </c>
      <c r="L55" s="150"/>
      <c r="M55" s="150"/>
      <c r="N55" s="151">
        <f t="shared" si="1"/>
        <v>2.0309620159328968E-3</v>
      </c>
      <c r="O55" s="152"/>
      <c r="P55" s="152"/>
      <c r="Q55" s="140">
        <v>986755</v>
      </c>
      <c r="R55" s="141"/>
    </row>
    <row r="56" spans="1:18" x14ac:dyDescent="0.2">
      <c r="A56" s="117" t="s">
        <v>194</v>
      </c>
      <c r="B56" s="153" t="s">
        <v>18</v>
      </c>
      <c r="C56" s="141"/>
      <c r="D56" s="141"/>
      <c r="E56" s="141"/>
      <c r="F56" s="141"/>
      <c r="G56" s="141"/>
      <c r="H56" s="141"/>
      <c r="I56" s="140">
        <v>85656</v>
      </c>
      <c r="J56" s="141"/>
      <c r="K56" s="149">
        <f t="shared" si="0"/>
        <v>-2496</v>
      </c>
      <c r="L56" s="150"/>
      <c r="M56" s="150"/>
      <c r="N56" s="151">
        <f t="shared" si="1"/>
        <v>-2.9139815074250491E-2</v>
      </c>
      <c r="O56" s="152"/>
      <c r="P56" s="152"/>
      <c r="Q56" s="140">
        <v>83160</v>
      </c>
      <c r="R56" s="141"/>
    </row>
    <row r="57" spans="1:18" x14ac:dyDescent="0.2">
      <c r="A57" s="117" t="s">
        <v>195</v>
      </c>
      <c r="B57" s="153" t="s">
        <v>31</v>
      </c>
      <c r="C57" s="141"/>
      <c r="D57" s="141"/>
      <c r="E57" s="141"/>
      <c r="F57" s="141"/>
      <c r="G57" s="141"/>
      <c r="H57" s="141"/>
      <c r="I57" s="140">
        <v>0</v>
      </c>
      <c r="J57" s="141"/>
      <c r="K57" s="149">
        <f t="shared" si="0"/>
        <v>0</v>
      </c>
      <c r="L57" s="150"/>
      <c r="M57" s="150"/>
      <c r="N57" s="151">
        <v>0</v>
      </c>
      <c r="O57" s="152"/>
      <c r="P57" s="152"/>
      <c r="Q57" s="140">
        <v>0</v>
      </c>
      <c r="R57" s="141"/>
    </row>
    <row r="58" spans="1:18" x14ac:dyDescent="0.2">
      <c r="A58" s="117" t="s">
        <v>200</v>
      </c>
      <c r="B58" s="153" t="s">
        <v>83</v>
      </c>
      <c r="C58" s="141"/>
      <c r="D58" s="141"/>
      <c r="E58" s="141"/>
      <c r="F58" s="141"/>
      <c r="G58" s="141"/>
      <c r="H58" s="141"/>
      <c r="I58" s="140">
        <v>10360</v>
      </c>
      <c r="J58" s="141"/>
      <c r="K58" s="149">
        <f t="shared" si="0"/>
        <v>0</v>
      </c>
      <c r="L58" s="150"/>
      <c r="M58" s="150"/>
      <c r="N58" s="151">
        <f t="shared" si="1"/>
        <v>0</v>
      </c>
      <c r="O58" s="152"/>
      <c r="P58" s="152"/>
      <c r="Q58" s="140">
        <v>10360</v>
      </c>
      <c r="R58" s="141"/>
    </row>
    <row r="59" spans="1:18" x14ac:dyDescent="0.2">
      <c r="A59" s="117" t="s">
        <v>201</v>
      </c>
      <c r="B59" s="153" t="s">
        <v>91</v>
      </c>
      <c r="C59" s="141"/>
      <c r="D59" s="141"/>
      <c r="E59" s="141"/>
      <c r="F59" s="141"/>
      <c r="G59" s="141"/>
      <c r="H59" s="141"/>
      <c r="I59" s="140">
        <v>369</v>
      </c>
      <c r="J59" s="141"/>
      <c r="K59" s="149">
        <f t="shared" si="0"/>
        <v>0</v>
      </c>
      <c r="L59" s="150"/>
      <c r="M59" s="150"/>
      <c r="N59" s="151">
        <f t="shared" si="1"/>
        <v>0</v>
      </c>
      <c r="O59" s="152"/>
      <c r="P59" s="152"/>
      <c r="Q59" s="140">
        <v>369</v>
      </c>
      <c r="R59" s="141"/>
    </row>
    <row r="60" spans="1:18" x14ac:dyDescent="0.2">
      <c r="A60" s="117" t="s">
        <v>196</v>
      </c>
      <c r="B60" s="153" t="s">
        <v>13</v>
      </c>
      <c r="C60" s="141"/>
      <c r="D60" s="141"/>
      <c r="E60" s="141"/>
      <c r="F60" s="141"/>
      <c r="G60" s="141"/>
      <c r="H60" s="141"/>
      <c r="I60" s="140">
        <v>5000</v>
      </c>
      <c r="J60" s="141"/>
      <c r="K60" s="149">
        <f t="shared" si="0"/>
        <v>0</v>
      </c>
      <c r="L60" s="150"/>
      <c r="M60" s="150"/>
      <c r="N60" s="151">
        <f t="shared" si="1"/>
        <v>0</v>
      </c>
      <c r="O60" s="152"/>
      <c r="P60" s="152"/>
      <c r="Q60" s="140">
        <v>5000</v>
      </c>
      <c r="R60" s="141"/>
    </row>
    <row r="61" spans="1:18" x14ac:dyDescent="0.2">
      <c r="A61" s="117" t="s">
        <v>197</v>
      </c>
      <c r="B61" s="153" t="s">
        <v>28</v>
      </c>
      <c r="C61" s="141"/>
      <c r="D61" s="141"/>
      <c r="E61" s="141"/>
      <c r="F61" s="141"/>
      <c r="G61" s="141"/>
      <c r="H61" s="141"/>
      <c r="I61" s="140">
        <v>5000</v>
      </c>
      <c r="J61" s="141"/>
      <c r="K61" s="149">
        <f t="shared" si="0"/>
        <v>0</v>
      </c>
      <c r="L61" s="150"/>
      <c r="M61" s="150"/>
      <c r="N61" s="151">
        <f t="shared" si="1"/>
        <v>0</v>
      </c>
      <c r="O61" s="152"/>
      <c r="P61" s="152"/>
      <c r="Q61" s="140">
        <v>5000</v>
      </c>
      <c r="R61" s="141"/>
    </row>
    <row r="62" spans="1:18" x14ac:dyDescent="0.2">
      <c r="A62" s="118" t="s">
        <v>147</v>
      </c>
      <c r="B62" s="146" t="s">
        <v>209</v>
      </c>
      <c r="C62" s="147"/>
      <c r="D62" s="147"/>
      <c r="E62" s="147"/>
      <c r="F62" s="147"/>
      <c r="G62" s="147"/>
      <c r="H62" s="147"/>
      <c r="I62" s="148">
        <v>500</v>
      </c>
      <c r="J62" s="147"/>
      <c r="K62" s="149">
        <f t="shared" si="0"/>
        <v>0</v>
      </c>
      <c r="L62" s="150"/>
      <c r="M62" s="150"/>
      <c r="N62" s="151">
        <f t="shared" si="1"/>
        <v>0</v>
      </c>
      <c r="O62" s="152"/>
      <c r="P62" s="152"/>
      <c r="Q62" s="148">
        <v>500</v>
      </c>
      <c r="R62" s="147"/>
    </row>
    <row r="63" spans="1:18" x14ac:dyDescent="0.2">
      <c r="A63" s="117" t="s">
        <v>193</v>
      </c>
      <c r="B63" s="153" t="s">
        <v>11</v>
      </c>
      <c r="C63" s="141"/>
      <c r="D63" s="141"/>
      <c r="E63" s="141"/>
      <c r="F63" s="141"/>
      <c r="G63" s="141"/>
      <c r="H63" s="141"/>
      <c r="I63" s="140">
        <v>500</v>
      </c>
      <c r="J63" s="141"/>
      <c r="K63" s="149">
        <f t="shared" si="0"/>
        <v>0</v>
      </c>
      <c r="L63" s="150"/>
      <c r="M63" s="150"/>
      <c r="N63" s="151">
        <f t="shared" si="1"/>
        <v>0</v>
      </c>
      <c r="O63" s="152"/>
      <c r="P63" s="152"/>
      <c r="Q63" s="140">
        <v>500</v>
      </c>
      <c r="R63" s="141"/>
    </row>
    <row r="64" spans="1:18" x14ac:dyDescent="0.2">
      <c r="A64" s="117" t="s">
        <v>199</v>
      </c>
      <c r="B64" s="153" t="s">
        <v>12</v>
      </c>
      <c r="C64" s="141"/>
      <c r="D64" s="141"/>
      <c r="E64" s="141"/>
      <c r="F64" s="141"/>
      <c r="G64" s="141"/>
      <c r="H64" s="141"/>
      <c r="I64" s="140">
        <v>0</v>
      </c>
      <c r="J64" s="141"/>
      <c r="K64" s="149">
        <f t="shared" si="0"/>
        <v>0</v>
      </c>
      <c r="L64" s="150"/>
      <c r="M64" s="150"/>
      <c r="N64" s="151">
        <v>0</v>
      </c>
      <c r="O64" s="152"/>
      <c r="P64" s="152"/>
      <c r="Q64" s="140">
        <v>0</v>
      </c>
      <c r="R64" s="141"/>
    </row>
    <row r="65" spans="1:18" x14ac:dyDescent="0.2">
      <c r="A65" s="117" t="s">
        <v>194</v>
      </c>
      <c r="B65" s="153" t="s">
        <v>18</v>
      </c>
      <c r="C65" s="141"/>
      <c r="D65" s="141"/>
      <c r="E65" s="141"/>
      <c r="F65" s="141"/>
      <c r="G65" s="141"/>
      <c r="H65" s="141"/>
      <c r="I65" s="140">
        <v>500</v>
      </c>
      <c r="J65" s="141"/>
      <c r="K65" s="149">
        <f t="shared" si="0"/>
        <v>0</v>
      </c>
      <c r="L65" s="150"/>
      <c r="M65" s="150"/>
      <c r="N65" s="151">
        <f t="shared" si="1"/>
        <v>0</v>
      </c>
      <c r="O65" s="152"/>
      <c r="P65" s="152"/>
      <c r="Q65" s="140">
        <v>500</v>
      </c>
      <c r="R65" s="141"/>
    </row>
    <row r="66" spans="1:18" x14ac:dyDescent="0.2">
      <c r="A66" s="117" t="s">
        <v>196</v>
      </c>
      <c r="B66" s="153" t="s">
        <v>13</v>
      </c>
      <c r="C66" s="141"/>
      <c r="D66" s="141"/>
      <c r="E66" s="141"/>
      <c r="F66" s="141"/>
      <c r="G66" s="141"/>
      <c r="H66" s="141"/>
      <c r="I66" s="140">
        <v>0</v>
      </c>
      <c r="J66" s="141"/>
      <c r="K66" s="149">
        <f t="shared" si="0"/>
        <v>0</v>
      </c>
      <c r="L66" s="150"/>
      <c r="M66" s="150"/>
      <c r="N66" s="151">
        <v>0</v>
      </c>
      <c r="O66" s="152"/>
      <c r="P66" s="152"/>
      <c r="Q66" s="140">
        <v>0</v>
      </c>
      <c r="R66" s="141"/>
    </row>
    <row r="67" spans="1:18" x14ac:dyDescent="0.2">
      <c r="A67" s="117" t="s">
        <v>197</v>
      </c>
      <c r="B67" s="153" t="s">
        <v>28</v>
      </c>
      <c r="C67" s="141"/>
      <c r="D67" s="141"/>
      <c r="E67" s="141"/>
      <c r="F67" s="141"/>
      <c r="G67" s="141"/>
      <c r="H67" s="141"/>
      <c r="I67" s="140">
        <v>0</v>
      </c>
      <c r="J67" s="141"/>
      <c r="K67" s="149">
        <f t="shared" si="0"/>
        <v>0</v>
      </c>
      <c r="L67" s="150"/>
      <c r="M67" s="150"/>
      <c r="N67" s="151">
        <v>0</v>
      </c>
      <c r="O67" s="152"/>
      <c r="P67" s="152"/>
      <c r="Q67" s="140">
        <v>0</v>
      </c>
      <c r="R67" s="141"/>
    </row>
    <row r="68" spans="1:18" x14ac:dyDescent="0.2">
      <c r="A68" s="118" t="s">
        <v>185</v>
      </c>
      <c r="B68" s="146" t="s">
        <v>186</v>
      </c>
      <c r="C68" s="147"/>
      <c r="D68" s="147"/>
      <c r="E68" s="147"/>
      <c r="F68" s="147"/>
      <c r="G68" s="147"/>
      <c r="H68" s="147"/>
      <c r="I68" s="148">
        <v>0</v>
      </c>
      <c r="J68" s="147"/>
      <c r="K68" s="149">
        <f t="shared" si="0"/>
        <v>185326.75</v>
      </c>
      <c r="L68" s="150"/>
      <c r="M68" s="150"/>
      <c r="N68" s="151">
        <v>0</v>
      </c>
      <c r="O68" s="152"/>
      <c r="P68" s="152"/>
      <c r="Q68" s="148">
        <v>185326.75</v>
      </c>
      <c r="R68" s="147"/>
    </row>
    <row r="69" spans="1:18" x14ac:dyDescent="0.2">
      <c r="A69" s="117" t="s">
        <v>196</v>
      </c>
      <c r="B69" s="153" t="s">
        <v>13</v>
      </c>
      <c r="C69" s="141"/>
      <c r="D69" s="141"/>
      <c r="E69" s="141"/>
      <c r="F69" s="141"/>
      <c r="G69" s="141"/>
      <c r="H69" s="141"/>
      <c r="I69" s="176">
        <v>0</v>
      </c>
      <c r="J69" s="177"/>
      <c r="K69" s="149">
        <f t="shared" si="0"/>
        <v>185326.75</v>
      </c>
      <c r="L69" s="150"/>
      <c r="M69" s="150"/>
      <c r="N69" s="151">
        <v>0</v>
      </c>
      <c r="O69" s="152"/>
      <c r="P69" s="152"/>
      <c r="Q69" s="140">
        <v>185326.75</v>
      </c>
      <c r="R69" s="141"/>
    </row>
    <row r="70" spans="1:18" x14ac:dyDescent="0.2">
      <c r="A70" s="117" t="s">
        <v>197</v>
      </c>
      <c r="B70" s="153" t="s">
        <v>28</v>
      </c>
      <c r="C70" s="141"/>
      <c r="D70" s="141"/>
      <c r="E70" s="141"/>
      <c r="F70" s="141"/>
      <c r="G70" s="141"/>
      <c r="H70" s="141"/>
      <c r="I70" s="176">
        <v>0</v>
      </c>
      <c r="J70" s="177"/>
      <c r="K70" s="149">
        <f t="shared" si="0"/>
        <v>185326.75</v>
      </c>
      <c r="L70" s="150"/>
      <c r="M70" s="150"/>
      <c r="N70" s="151">
        <v>0</v>
      </c>
      <c r="O70" s="152"/>
      <c r="P70" s="152"/>
      <c r="Q70" s="140">
        <v>185326.75</v>
      </c>
      <c r="R70" s="141"/>
    </row>
    <row r="71" spans="1:18" x14ac:dyDescent="0.2">
      <c r="A71" s="118" t="s">
        <v>149</v>
      </c>
      <c r="B71" s="146" t="s">
        <v>187</v>
      </c>
      <c r="C71" s="147"/>
      <c r="D71" s="147"/>
      <c r="E71" s="147"/>
      <c r="F71" s="147"/>
      <c r="G71" s="147"/>
      <c r="H71" s="147"/>
      <c r="I71" s="148">
        <v>187000</v>
      </c>
      <c r="J71" s="147"/>
      <c r="K71" s="149">
        <f t="shared" si="0"/>
        <v>0</v>
      </c>
      <c r="L71" s="150"/>
      <c r="M71" s="150"/>
      <c r="N71" s="151">
        <f t="shared" si="1"/>
        <v>0</v>
      </c>
      <c r="O71" s="152"/>
      <c r="P71" s="152"/>
      <c r="Q71" s="148">
        <v>187000</v>
      </c>
      <c r="R71" s="147"/>
    </row>
    <row r="72" spans="1:18" x14ac:dyDescent="0.2">
      <c r="A72" s="117" t="s">
        <v>196</v>
      </c>
      <c r="B72" s="153" t="s">
        <v>13</v>
      </c>
      <c r="C72" s="141"/>
      <c r="D72" s="141"/>
      <c r="E72" s="141"/>
      <c r="F72" s="141"/>
      <c r="G72" s="141"/>
      <c r="H72" s="141"/>
      <c r="I72" s="140">
        <v>187000</v>
      </c>
      <c r="J72" s="141"/>
      <c r="K72" s="149">
        <f t="shared" si="0"/>
        <v>0</v>
      </c>
      <c r="L72" s="150"/>
      <c r="M72" s="150"/>
      <c r="N72" s="151">
        <f t="shared" si="1"/>
        <v>0</v>
      </c>
      <c r="O72" s="152"/>
      <c r="P72" s="152"/>
      <c r="Q72" s="140">
        <v>187000</v>
      </c>
      <c r="R72" s="141"/>
    </row>
    <row r="73" spans="1:18" x14ac:dyDescent="0.2">
      <c r="A73" s="117" t="s">
        <v>197</v>
      </c>
      <c r="B73" s="153" t="s">
        <v>28</v>
      </c>
      <c r="C73" s="141"/>
      <c r="D73" s="141"/>
      <c r="E73" s="141"/>
      <c r="F73" s="141"/>
      <c r="G73" s="141"/>
      <c r="H73" s="141"/>
      <c r="I73" s="140">
        <v>187000</v>
      </c>
      <c r="J73" s="141"/>
      <c r="K73" s="149">
        <f t="shared" si="0"/>
        <v>0</v>
      </c>
      <c r="L73" s="150"/>
      <c r="M73" s="150"/>
      <c r="N73" s="151">
        <f t="shared" si="1"/>
        <v>0</v>
      </c>
      <c r="O73" s="152"/>
      <c r="P73" s="152"/>
      <c r="Q73" s="140">
        <v>187000</v>
      </c>
      <c r="R73" s="141"/>
    </row>
    <row r="74" spans="1:18" x14ac:dyDescent="0.2">
      <c r="A74" s="118" t="s">
        <v>148</v>
      </c>
      <c r="B74" s="146" t="s">
        <v>94</v>
      </c>
      <c r="C74" s="147"/>
      <c r="D74" s="147"/>
      <c r="E74" s="147"/>
      <c r="F74" s="147"/>
      <c r="G74" s="147"/>
      <c r="H74" s="147"/>
      <c r="I74" s="148">
        <v>1205</v>
      </c>
      <c r="J74" s="147"/>
      <c r="K74" s="149">
        <f t="shared" ref="K74:K129" si="3">Q74-I74</f>
        <v>72.099999999999909</v>
      </c>
      <c r="L74" s="150"/>
      <c r="M74" s="150"/>
      <c r="N74" s="151">
        <f t="shared" ref="N74:N129" si="4">K74/I74</f>
        <v>5.9834024896265485E-2</v>
      </c>
      <c r="O74" s="152"/>
      <c r="P74" s="152"/>
      <c r="Q74" s="148">
        <v>1277.0999999999999</v>
      </c>
      <c r="R74" s="147"/>
    </row>
    <row r="75" spans="1:18" x14ac:dyDescent="0.2">
      <c r="A75" s="117" t="s">
        <v>193</v>
      </c>
      <c r="B75" s="153" t="s">
        <v>11</v>
      </c>
      <c r="C75" s="141"/>
      <c r="D75" s="141"/>
      <c r="E75" s="141"/>
      <c r="F75" s="141"/>
      <c r="G75" s="141"/>
      <c r="H75" s="141"/>
      <c r="I75" s="140">
        <v>1205</v>
      </c>
      <c r="J75" s="141"/>
      <c r="K75" s="149">
        <f t="shared" si="3"/>
        <v>72.099999999999909</v>
      </c>
      <c r="L75" s="150"/>
      <c r="M75" s="150"/>
      <c r="N75" s="151">
        <f t="shared" si="4"/>
        <v>5.9834024896265485E-2</v>
      </c>
      <c r="O75" s="152"/>
      <c r="P75" s="152"/>
      <c r="Q75" s="140">
        <v>1277.0999999999999</v>
      </c>
      <c r="R75" s="141"/>
    </row>
    <row r="76" spans="1:18" x14ac:dyDescent="0.2">
      <c r="A76" s="117" t="s">
        <v>194</v>
      </c>
      <c r="B76" s="153" t="s">
        <v>18</v>
      </c>
      <c r="C76" s="141"/>
      <c r="D76" s="141"/>
      <c r="E76" s="141"/>
      <c r="F76" s="141"/>
      <c r="G76" s="141"/>
      <c r="H76" s="141"/>
      <c r="I76" s="140">
        <v>1205</v>
      </c>
      <c r="J76" s="141"/>
      <c r="K76" s="149">
        <f t="shared" si="3"/>
        <v>72.099999999999909</v>
      </c>
      <c r="L76" s="150"/>
      <c r="M76" s="150"/>
      <c r="N76" s="151">
        <f t="shared" si="4"/>
        <v>5.9834024896265485E-2</v>
      </c>
      <c r="O76" s="152"/>
      <c r="P76" s="152"/>
      <c r="Q76" s="140">
        <v>1277.0999999999999</v>
      </c>
      <c r="R76" s="141"/>
    </row>
    <row r="77" spans="1:18" x14ac:dyDescent="0.2">
      <c r="A77" s="117" t="s">
        <v>196</v>
      </c>
      <c r="B77" s="153" t="s">
        <v>13</v>
      </c>
      <c r="C77" s="141"/>
      <c r="D77" s="141"/>
      <c r="E77" s="141"/>
      <c r="F77" s="141"/>
      <c r="G77" s="141"/>
      <c r="H77" s="141"/>
      <c r="I77" s="140">
        <v>0</v>
      </c>
      <c r="J77" s="141"/>
      <c r="K77" s="149">
        <f t="shared" si="3"/>
        <v>0</v>
      </c>
      <c r="L77" s="150"/>
      <c r="M77" s="150"/>
      <c r="N77" s="151">
        <v>0</v>
      </c>
      <c r="O77" s="152"/>
      <c r="P77" s="152"/>
      <c r="Q77" s="140">
        <v>0</v>
      </c>
      <c r="R77" s="141"/>
    </row>
    <row r="78" spans="1:18" x14ac:dyDescent="0.2">
      <c r="A78" s="117" t="s">
        <v>197</v>
      </c>
      <c r="B78" s="153" t="s">
        <v>28</v>
      </c>
      <c r="C78" s="141"/>
      <c r="D78" s="141"/>
      <c r="E78" s="141"/>
      <c r="F78" s="141"/>
      <c r="G78" s="141"/>
      <c r="H78" s="141"/>
      <c r="I78" s="140">
        <v>0</v>
      </c>
      <c r="J78" s="141"/>
      <c r="K78" s="149">
        <f t="shared" si="3"/>
        <v>0</v>
      </c>
      <c r="L78" s="150"/>
      <c r="M78" s="150"/>
      <c r="N78" s="151">
        <v>0</v>
      </c>
      <c r="O78" s="152"/>
      <c r="P78" s="152"/>
      <c r="Q78" s="140">
        <v>0</v>
      </c>
      <c r="R78" s="141"/>
    </row>
    <row r="79" spans="1:18" x14ac:dyDescent="0.2">
      <c r="A79" s="118" t="s">
        <v>189</v>
      </c>
      <c r="B79" s="146" t="s">
        <v>96</v>
      </c>
      <c r="C79" s="147"/>
      <c r="D79" s="147"/>
      <c r="E79" s="147"/>
      <c r="F79" s="147"/>
      <c r="G79" s="147"/>
      <c r="H79" s="147"/>
      <c r="I79" s="148">
        <v>0</v>
      </c>
      <c r="J79" s="147"/>
      <c r="K79" s="149">
        <f t="shared" si="3"/>
        <v>0</v>
      </c>
      <c r="L79" s="150"/>
      <c r="M79" s="150"/>
      <c r="N79" s="151">
        <v>0</v>
      </c>
      <c r="O79" s="152"/>
      <c r="P79" s="152"/>
      <c r="Q79" s="148">
        <v>0</v>
      </c>
      <c r="R79" s="147"/>
    </row>
    <row r="80" spans="1:18" x14ac:dyDescent="0.2">
      <c r="A80" s="117" t="s">
        <v>193</v>
      </c>
      <c r="B80" s="153" t="s">
        <v>11</v>
      </c>
      <c r="C80" s="141"/>
      <c r="D80" s="141"/>
      <c r="E80" s="141"/>
      <c r="F80" s="141"/>
      <c r="G80" s="141"/>
      <c r="H80" s="141"/>
      <c r="I80" s="140">
        <v>0</v>
      </c>
      <c r="J80" s="141"/>
      <c r="K80" s="149">
        <f t="shared" si="3"/>
        <v>0</v>
      </c>
      <c r="L80" s="150"/>
      <c r="M80" s="150"/>
      <c r="N80" s="151">
        <v>0</v>
      </c>
      <c r="O80" s="152"/>
      <c r="P80" s="152"/>
      <c r="Q80" s="140">
        <v>0</v>
      </c>
      <c r="R80" s="141"/>
    </row>
    <row r="81" spans="1:18" x14ac:dyDescent="0.2">
      <c r="A81" s="117" t="s">
        <v>194</v>
      </c>
      <c r="B81" s="153" t="s">
        <v>18</v>
      </c>
      <c r="C81" s="141"/>
      <c r="D81" s="141"/>
      <c r="E81" s="141"/>
      <c r="F81" s="141"/>
      <c r="G81" s="141"/>
      <c r="H81" s="141"/>
      <c r="I81" s="140">
        <v>0</v>
      </c>
      <c r="J81" s="141"/>
      <c r="K81" s="149">
        <f t="shared" si="3"/>
        <v>0</v>
      </c>
      <c r="L81" s="150"/>
      <c r="M81" s="150"/>
      <c r="N81" s="151">
        <v>0</v>
      </c>
      <c r="O81" s="152"/>
      <c r="P81" s="152"/>
      <c r="Q81" s="140">
        <v>0</v>
      </c>
      <c r="R81" s="141"/>
    </row>
    <row r="82" spans="1:18" x14ac:dyDescent="0.2">
      <c r="A82" s="117" t="s">
        <v>196</v>
      </c>
      <c r="B82" s="153" t="s">
        <v>13</v>
      </c>
      <c r="C82" s="141"/>
      <c r="D82" s="141"/>
      <c r="E82" s="141"/>
      <c r="F82" s="141"/>
      <c r="G82" s="141"/>
      <c r="H82" s="141"/>
      <c r="I82" s="140">
        <v>0</v>
      </c>
      <c r="J82" s="141"/>
      <c r="K82" s="149">
        <f t="shared" si="3"/>
        <v>0</v>
      </c>
      <c r="L82" s="150"/>
      <c r="M82" s="150"/>
      <c r="N82" s="151">
        <v>0</v>
      </c>
      <c r="O82" s="152"/>
      <c r="P82" s="152"/>
      <c r="Q82" s="140">
        <v>0</v>
      </c>
      <c r="R82" s="141"/>
    </row>
    <row r="83" spans="1:18" x14ac:dyDescent="0.2">
      <c r="A83" s="117" t="s">
        <v>197</v>
      </c>
      <c r="B83" s="153" t="s">
        <v>28</v>
      </c>
      <c r="C83" s="141"/>
      <c r="D83" s="141"/>
      <c r="E83" s="141"/>
      <c r="F83" s="141"/>
      <c r="G83" s="141"/>
      <c r="H83" s="141"/>
      <c r="I83" s="140">
        <v>0</v>
      </c>
      <c r="J83" s="141"/>
      <c r="K83" s="149">
        <f t="shared" si="3"/>
        <v>0</v>
      </c>
      <c r="L83" s="150"/>
      <c r="M83" s="150"/>
      <c r="N83" s="151">
        <v>0</v>
      </c>
      <c r="O83" s="152"/>
      <c r="P83" s="152"/>
      <c r="Q83" s="140">
        <v>0</v>
      </c>
      <c r="R83" s="141"/>
    </row>
    <row r="84" spans="1:18" x14ac:dyDescent="0.2">
      <c r="A84" s="128" t="s">
        <v>97</v>
      </c>
      <c r="B84" s="164" t="s">
        <v>98</v>
      </c>
      <c r="C84" s="165"/>
      <c r="D84" s="165"/>
      <c r="E84" s="165"/>
      <c r="F84" s="165"/>
      <c r="G84" s="165"/>
      <c r="H84" s="165"/>
      <c r="I84" s="166">
        <v>111</v>
      </c>
      <c r="J84" s="165"/>
      <c r="K84" s="167">
        <f t="shared" si="3"/>
        <v>0</v>
      </c>
      <c r="L84" s="168"/>
      <c r="M84" s="168"/>
      <c r="N84" s="169">
        <f t="shared" si="4"/>
        <v>0</v>
      </c>
      <c r="O84" s="170"/>
      <c r="P84" s="170"/>
      <c r="Q84" s="166">
        <v>111</v>
      </c>
      <c r="R84" s="165"/>
    </row>
    <row r="85" spans="1:18" x14ac:dyDescent="0.2">
      <c r="A85" s="118" t="s">
        <v>81</v>
      </c>
      <c r="B85" s="146" t="s">
        <v>82</v>
      </c>
      <c r="C85" s="147"/>
      <c r="D85" s="147"/>
      <c r="E85" s="147"/>
      <c r="F85" s="147"/>
      <c r="G85" s="147"/>
      <c r="H85" s="147"/>
      <c r="I85" s="148">
        <v>111</v>
      </c>
      <c r="J85" s="147"/>
      <c r="K85" s="149">
        <f t="shared" si="3"/>
        <v>0</v>
      </c>
      <c r="L85" s="150"/>
      <c r="M85" s="150"/>
      <c r="N85" s="151">
        <f t="shared" si="4"/>
        <v>0</v>
      </c>
      <c r="O85" s="152"/>
      <c r="P85" s="152"/>
      <c r="Q85" s="148">
        <v>111</v>
      </c>
      <c r="R85" s="147"/>
    </row>
    <row r="86" spans="1:18" x14ac:dyDescent="0.2">
      <c r="A86" s="117" t="s">
        <v>193</v>
      </c>
      <c r="B86" s="153" t="s">
        <v>11</v>
      </c>
      <c r="C86" s="141"/>
      <c r="D86" s="141"/>
      <c r="E86" s="141"/>
      <c r="F86" s="141"/>
      <c r="G86" s="141"/>
      <c r="H86" s="141"/>
      <c r="I86" s="140">
        <v>111</v>
      </c>
      <c r="J86" s="141"/>
      <c r="K86" s="149">
        <f t="shared" si="3"/>
        <v>0</v>
      </c>
      <c r="L86" s="150"/>
      <c r="M86" s="150"/>
      <c r="N86" s="151">
        <f t="shared" si="4"/>
        <v>0</v>
      </c>
      <c r="O86" s="152"/>
      <c r="P86" s="152"/>
      <c r="Q86" s="140">
        <v>111</v>
      </c>
      <c r="R86" s="141"/>
    </row>
    <row r="87" spans="1:18" x14ac:dyDescent="0.2">
      <c r="A87" s="117" t="s">
        <v>199</v>
      </c>
      <c r="B87" s="153" t="s">
        <v>12</v>
      </c>
      <c r="C87" s="141"/>
      <c r="D87" s="141"/>
      <c r="E87" s="141"/>
      <c r="F87" s="141"/>
      <c r="G87" s="141"/>
      <c r="H87" s="141"/>
      <c r="I87" s="140">
        <v>50</v>
      </c>
      <c r="J87" s="141"/>
      <c r="K87" s="149">
        <f t="shared" si="3"/>
        <v>0</v>
      </c>
      <c r="L87" s="150"/>
      <c r="M87" s="150"/>
      <c r="N87" s="151">
        <f t="shared" si="4"/>
        <v>0</v>
      </c>
      <c r="O87" s="152"/>
      <c r="P87" s="152"/>
      <c r="Q87" s="140">
        <v>50</v>
      </c>
      <c r="R87" s="141"/>
    </row>
    <row r="88" spans="1:18" x14ac:dyDescent="0.2">
      <c r="A88" s="117" t="s">
        <v>194</v>
      </c>
      <c r="B88" s="153" t="s">
        <v>18</v>
      </c>
      <c r="C88" s="141"/>
      <c r="D88" s="141"/>
      <c r="E88" s="141"/>
      <c r="F88" s="141"/>
      <c r="G88" s="141"/>
      <c r="H88" s="141"/>
      <c r="I88" s="140">
        <v>61</v>
      </c>
      <c r="J88" s="141"/>
      <c r="K88" s="149">
        <f t="shared" si="3"/>
        <v>0</v>
      </c>
      <c r="L88" s="150"/>
      <c r="M88" s="150"/>
      <c r="N88" s="151">
        <f t="shared" si="4"/>
        <v>0</v>
      </c>
      <c r="O88" s="152"/>
      <c r="P88" s="152"/>
      <c r="Q88" s="140">
        <v>61</v>
      </c>
      <c r="R88" s="141"/>
    </row>
    <row r="89" spans="1:18" x14ac:dyDescent="0.2">
      <c r="A89" s="128" t="s">
        <v>202</v>
      </c>
      <c r="B89" s="164" t="s">
        <v>203</v>
      </c>
      <c r="C89" s="165"/>
      <c r="D89" s="165"/>
      <c r="E89" s="165"/>
      <c r="F89" s="165"/>
      <c r="G89" s="165"/>
      <c r="H89" s="165"/>
      <c r="I89" s="166">
        <v>0</v>
      </c>
      <c r="J89" s="165"/>
      <c r="K89" s="167">
        <f t="shared" si="3"/>
        <v>0</v>
      </c>
      <c r="L89" s="168"/>
      <c r="M89" s="168"/>
      <c r="N89" s="169">
        <v>0</v>
      </c>
      <c r="O89" s="170"/>
      <c r="P89" s="170"/>
      <c r="Q89" s="166">
        <v>0</v>
      </c>
      <c r="R89" s="165"/>
    </row>
    <row r="90" spans="1:18" x14ac:dyDescent="0.2">
      <c r="A90" s="118" t="s">
        <v>81</v>
      </c>
      <c r="B90" s="146" t="s">
        <v>82</v>
      </c>
      <c r="C90" s="147"/>
      <c r="D90" s="147"/>
      <c r="E90" s="147"/>
      <c r="F90" s="147"/>
      <c r="G90" s="147"/>
      <c r="H90" s="147"/>
      <c r="I90" s="148">
        <v>0</v>
      </c>
      <c r="J90" s="147"/>
      <c r="K90" s="149">
        <f t="shared" si="3"/>
        <v>0</v>
      </c>
      <c r="L90" s="150"/>
      <c r="M90" s="150"/>
      <c r="N90" s="151">
        <v>0</v>
      </c>
      <c r="O90" s="152"/>
      <c r="P90" s="152"/>
      <c r="Q90" s="148">
        <v>0</v>
      </c>
      <c r="R90" s="147"/>
    </row>
    <row r="91" spans="1:18" x14ac:dyDescent="0.2">
      <c r="A91" s="117" t="s">
        <v>193</v>
      </c>
      <c r="B91" s="153" t="s">
        <v>11</v>
      </c>
      <c r="C91" s="141"/>
      <c r="D91" s="141"/>
      <c r="E91" s="141"/>
      <c r="F91" s="141"/>
      <c r="G91" s="141"/>
      <c r="H91" s="141"/>
      <c r="I91" s="140">
        <v>0</v>
      </c>
      <c r="J91" s="141"/>
      <c r="K91" s="149">
        <f t="shared" si="3"/>
        <v>0</v>
      </c>
      <c r="L91" s="150"/>
      <c r="M91" s="150"/>
      <c r="N91" s="151">
        <v>0</v>
      </c>
      <c r="O91" s="152"/>
      <c r="P91" s="152"/>
      <c r="Q91" s="140">
        <v>0</v>
      </c>
      <c r="R91" s="141"/>
    </row>
    <row r="92" spans="1:18" x14ac:dyDescent="0.2">
      <c r="A92" s="117" t="s">
        <v>199</v>
      </c>
      <c r="B92" s="153" t="s">
        <v>12</v>
      </c>
      <c r="C92" s="141"/>
      <c r="D92" s="141"/>
      <c r="E92" s="141"/>
      <c r="F92" s="141"/>
      <c r="G92" s="141"/>
      <c r="H92" s="141"/>
      <c r="I92" s="140">
        <v>0</v>
      </c>
      <c r="J92" s="141"/>
      <c r="K92" s="149">
        <f t="shared" si="3"/>
        <v>0</v>
      </c>
      <c r="L92" s="150"/>
      <c r="M92" s="150"/>
      <c r="N92" s="151">
        <v>0</v>
      </c>
      <c r="O92" s="152"/>
      <c r="P92" s="152"/>
      <c r="Q92" s="140">
        <v>0</v>
      </c>
      <c r="R92" s="141"/>
    </row>
    <row r="93" spans="1:18" x14ac:dyDescent="0.2">
      <c r="A93" s="117" t="s">
        <v>194</v>
      </c>
      <c r="B93" s="153" t="s">
        <v>18</v>
      </c>
      <c r="C93" s="141"/>
      <c r="D93" s="141"/>
      <c r="E93" s="141"/>
      <c r="F93" s="141"/>
      <c r="G93" s="141"/>
      <c r="H93" s="141"/>
      <c r="I93" s="140">
        <v>0</v>
      </c>
      <c r="J93" s="141"/>
      <c r="K93" s="149">
        <f t="shared" si="3"/>
        <v>0</v>
      </c>
      <c r="L93" s="150"/>
      <c r="M93" s="150"/>
      <c r="N93" s="151">
        <v>0</v>
      </c>
      <c r="O93" s="152"/>
      <c r="P93" s="152"/>
      <c r="Q93" s="140">
        <v>0</v>
      </c>
      <c r="R93" s="141"/>
    </row>
    <row r="94" spans="1:18" x14ac:dyDescent="0.2">
      <c r="A94" s="128" t="s">
        <v>165</v>
      </c>
      <c r="B94" s="164" t="s">
        <v>166</v>
      </c>
      <c r="C94" s="165"/>
      <c r="D94" s="165"/>
      <c r="E94" s="165"/>
      <c r="F94" s="165"/>
      <c r="G94" s="165"/>
      <c r="H94" s="165"/>
      <c r="I94" s="166">
        <v>120000</v>
      </c>
      <c r="J94" s="165"/>
      <c r="K94" s="167">
        <f t="shared" si="3"/>
        <v>20000</v>
      </c>
      <c r="L94" s="168"/>
      <c r="M94" s="168"/>
      <c r="N94" s="169">
        <f t="shared" si="4"/>
        <v>0.16666666666666666</v>
      </c>
      <c r="O94" s="170"/>
      <c r="P94" s="170"/>
      <c r="Q94" s="166">
        <v>140000</v>
      </c>
      <c r="R94" s="165"/>
    </row>
    <row r="95" spans="1:18" x14ac:dyDescent="0.2">
      <c r="A95" s="118" t="s">
        <v>81</v>
      </c>
      <c r="B95" s="146" t="s">
        <v>82</v>
      </c>
      <c r="C95" s="147"/>
      <c r="D95" s="147"/>
      <c r="E95" s="147"/>
      <c r="F95" s="147"/>
      <c r="G95" s="147"/>
      <c r="H95" s="147"/>
      <c r="I95" s="148">
        <v>120000</v>
      </c>
      <c r="J95" s="147"/>
      <c r="K95" s="142">
        <f t="shared" si="3"/>
        <v>20000</v>
      </c>
      <c r="L95" s="143"/>
      <c r="M95" s="143"/>
      <c r="N95" s="144">
        <f t="shared" si="4"/>
        <v>0.16666666666666666</v>
      </c>
      <c r="O95" s="145"/>
      <c r="P95" s="145"/>
      <c r="Q95" s="148">
        <v>140000</v>
      </c>
      <c r="R95" s="147"/>
    </row>
    <row r="96" spans="1:18" x14ac:dyDescent="0.2">
      <c r="A96" s="117" t="s">
        <v>193</v>
      </c>
      <c r="B96" s="153" t="s">
        <v>11</v>
      </c>
      <c r="C96" s="141"/>
      <c r="D96" s="141"/>
      <c r="E96" s="141"/>
      <c r="F96" s="141"/>
      <c r="G96" s="141"/>
      <c r="H96" s="141"/>
      <c r="I96" s="140">
        <v>120000</v>
      </c>
      <c r="J96" s="141"/>
      <c r="K96" s="149">
        <f t="shared" si="3"/>
        <v>0</v>
      </c>
      <c r="L96" s="150"/>
      <c r="M96" s="150"/>
      <c r="N96" s="151">
        <f t="shared" si="4"/>
        <v>0</v>
      </c>
      <c r="O96" s="152"/>
      <c r="P96" s="152"/>
      <c r="Q96" s="140">
        <v>120000</v>
      </c>
      <c r="R96" s="141"/>
    </row>
    <row r="97" spans="1:18" x14ac:dyDescent="0.2">
      <c r="A97" s="117" t="s">
        <v>194</v>
      </c>
      <c r="B97" s="153" t="s">
        <v>18</v>
      </c>
      <c r="C97" s="141"/>
      <c r="D97" s="141"/>
      <c r="E97" s="141"/>
      <c r="F97" s="141"/>
      <c r="G97" s="141"/>
      <c r="H97" s="141"/>
      <c r="I97" s="140">
        <v>120000</v>
      </c>
      <c r="J97" s="141"/>
      <c r="K97" s="149">
        <f t="shared" si="3"/>
        <v>0</v>
      </c>
      <c r="L97" s="150"/>
      <c r="M97" s="150"/>
      <c r="N97" s="151">
        <f t="shared" si="4"/>
        <v>0</v>
      </c>
      <c r="O97" s="152"/>
      <c r="P97" s="152"/>
      <c r="Q97" s="140">
        <v>120000</v>
      </c>
      <c r="R97" s="141"/>
    </row>
    <row r="98" spans="1:18" x14ac:dyDescent="0.2">
      <c r="A98" s="117" t="s">
        <v>196</v>
      </c>
      <c r="B98" s="153" t="s">
        <v>13</v>
      </c>
      <c r="C98" s="141"/>
      <c r="D98" s="141"/>
      <c r="E98" s="141"/>
      <c r="F98" s="141"/>
      <c r="G98" s="141"/>
      <c r="H98" s="141"/>
      <c r="I98" s="140">
        <v>0</v>
      </c>
      <c r="J98" s="141"/>
      <c r="K98" s="149">
        <f t="shared" si="3"/>
        <v>20000</v>
      </c>
      <c r="L98" s="150"/>
      <c r="M98" s="150"/>
      <c r="N98" s="151">
        <v>0</v>
      </c>
      <c r="O98" s="152"/>
      <c r="P98" s="152"/>
      <c r="Q98" s="140">
        <v>20000</v>
      </c>
      <c r="R98" s="141"/>
    </row>
    <row r="99" spans="1:18" x14ac:dyDescent="0.2">
      <c r="A99" s="117" t="s">
        <v>198</v>
      </c>
      <c r="B99" s="153" t="s">
        <v>56</v>
      </c>
      <c r="C99" s="141"/>
      <c r="D99" s="141"/>
      <c r="E99" s="141"/>
      <c r="F99" s="141"/>
      <c r="G99" s="141"/>
      <c r="H99" s="141"/>
      <c r="I99" s="140">
        <v>0</v>
      </c>
      <c r="J99" s="141"/>
      <c r="K99" s="149">
        <f t="shared" si="3"/>
        <v>20000</v>
      </c>
      <c r="L99" s="150"/>
      <c r="M99" s="150"/>
      <c r="N99" s="151">
        <v>0</v>
      </c>
      <c r="O99" s="152"/>
      <c r="P99" s="152"/>
      <c r="Q99" s="140">
        <v>20000</v>
      </c>
      <c r="R99" s="141"/>
    </row>
    <row r="100" spans="1:18" x14ac:dyDescent="0.2">
      <c r="A100" s="128" t="s">
        <v>99</v>
      </c>
      <c r="B100" s="164" t="s">
        <v>100</v>
      </c>
      <c r="C100" s="165"/>
      <c r="D100" s="165"/>
      <c r="E100" s="165"/>
      <c r="F100" s="165"/>
      <c r="G100" s="165"/>
      <c r="H100" s="165"/>
      <c r="I100" s="166">
        <v>13850</v>
      </c>
      <c r="J100" s="165"/>
      <c r="K100" s="167">
        <f t="shared" si="3"/>
        <v>0</v>
      </c>
      <c r="L100" s="168"/>
      <c r="M100" s="168"/>
      <c r="N100" s="169">
        <f t="shared" si="4"/>
        <v>0</v>
      </c>
      <c r="O100" s="170"/>
      <c r="P100" s="170"/>
      <c r="Q100" s="166">
        <v>13850</v>
      </c>
      <c r="R100" s="165"/>
    </row>
    <row r="101" spans="1:18" x14ac:dyDescent="0.2">
      <c r="A101" s="118" t="s">
        <v>81</v>
      </c>
      <c r="B101" s="146" t="s">
        <v>82</v>
      </c>
      <c r="C101" s="147"/>
      <c r="D101" s="147"/>
      <c r="E101" s="147"/>
      <c r="F101" s="147"/>
      <c r="G101" s="147"/>
      <c r="H101" s="147"/>
      <c r="I101" s="148">
        <v>13850</v>
      </c>
      <c r="J101" s="147"/>
      <c r="K101" s="142">
        <f t="shared" si="3"/>
        <v>0</v>
      </c>
      <c r="L101" s="143"/>
      <c r="M101" s="143"/>
      <c r="N101" s="144">
        <f t="shared" si="4"/>
        <v>0</v>
      </c>
      <c r="O101" s="145"/>
      <c r="P101" s="145"/>
      <c r="Q101" s="148">
        <v>13850</v>
      </c>
      <c r="R101" s="147"/>
    </row>
    <row r="102" spans="1:18" x14ac:dyDescent="0.2">
      <c r="A102" s="117" t="s">
        <v>193</v>
      </c>
      <c r="B102" s="153" t="s">
        <v>11</v>
      </c>
      <c r="C102" s="141"/>
      <c r="D102" s="141"/>
      <c r="E102" s="141"/>
      <c r="F102" s="141"/>
      <c r="G102" s="141"/>
      <c r="H102" s="141"/>
      <c r="I102" s="140">
        <v>10350</v>
      </c>
      <c r="J102" s="141"/>
      <c r="K102" s="149">
        <f t="shared" si="3"/>
        <v>0</v>
      </c>
      <c r="L102" s="150"/>
      <c r="M102" s="150"/>
      <c r="N102" s="151">
        <f t="shared" si="4"/>
        <v>0</v>
      </c>
      <c r="O102" s="152"/>
      <c r="P102" s="152"/>
      <c r="Q102" s="140">
        <v>10350</v>
      </c>
      <c r="R102" s="141"/>
    </row>
    <row r="103" spans="1:18" x14ac:dyDescent="0.2">
      <c r="A103" s="117" t="s">
        <v>194</v>
      </c>
      <c r="B103" s="153" t="s">
        <v>18</v>
      </c>
      <c r="C103" s="141"/>
      <c r="D103" s="141"/>
      <c r="E103" s="141"/>
      <c r="F103" s="141"/>
      <c r="G103" s="141"/>
      <c r="H103" s="141"/>
      <c r="I103" s="140">
        <v>10350</v>
      </c>
      <c r="J103" s="141"/>
      <c r="K103" s="149">
        <f t="shared" si="3"/>
        <v>0</v>
      </c>
      <c r="L103" s="150"/>
      <c r="M103" s="150"/>
      <c r="N103" s="151">
        <f t="shared" si="4"/>
        <v>0</v>
      </c>
      <c r="O103" s="152"/>
      <c r="P103" s="152"/>
      <c r="Q103" s="140">
        <v>10350</v>
      </c>
      <c r="R103" s="141"/>
    </row>
    <row r="104" spans="1:18" x14ac:dyDescent="0.2">
      <c r="A104" s="117" t="s">
        <v>196</v>
      </c>
      <c r="B104" s="153" t="s">
        <v>13</v>
      </c>
      <c r="C104" s="141"/>
      <c r="D104" s="141"/>
      <c r="E104" s="141"/>
      <c r="F104" s="141"/>
      <c r="G104" s="141"/>
      <c r="H104" s="141"/>
      <c r="I104" s="140">
        <v>3500</v>
      </c>
      <c r="J104" s="141"/>
      <c r="K104" s="149">
        <f t="shared" si="3"/>
        <v>0</v>
      </c>
      <c r="L104" s="150"/>
      <c r="M104" s="150"/>
      <c r="N104" s="151">
        <f t="shared" si="4"/>
        <v>0</v>
      </c>
      <c r="O104" s="152"/>
      <c r="P104" s="152"/>
      <c r="Q104" s="140">
        <v>3500</v>
      </c>
      <c r="R104" s="141"/>
    </row>
    <row r="105" spans="1:18" x14ac:dyDescent="0.2">
      <c r="A105" s="117" t="s">
        <v>197</v>
      </c>
      <c r="B105" s="153" t="s">
        <v>28</v>
      </c>
      <c r="C105" s="141"/>
      <c r="D105" s="141"/>
      <c r="E105" s="141"/>
      <c r="F105" s="141"/>
      <c r="G105" s="141"/>
      <c r="H105" s="141"/>
      <c r="I105" s="140">
        <v>3500</v>
      </c>
      <c r="J105" s="141"/>
      <c r="K105" s="149">
        <f t="shared" si="3"/>
        <v>0</v>
      </c>
      <c r="L105" s="150"/>
      <c r="M105" s="150"/>
      <c r="N105" s="151">
        <f t="shared" si="4"/>
        <v>0</v>
      </c>
      <c r="O105" s="152"/>
      <c r="P105" s="152"/>
      <c r="Q105" s="140">
        <v>3500</v>
      </c>
      <c r="R105" s="141"/>
    </row>
    <row r="106" spans="1:18" x14ac:dyDescent="0.2">
      <c r="A106" s="128" t="s">
        <v>101</v>
      </c>
      <c r="B106" s="164" t="s">
        <v>102</v>
      </c>
      <c r="C106" s="165"/>
      <c r="D106" s="165"/>
      <c r="E106" s="165"/>
      <c r="F106" s="165"/>
      <c r="G106" s="165"/>
      <c r="H106" s="165"/>
      <c r="I106" s="166">
        <v>12972.83</v>
      </c>
      <c r="J106" s="165"/>
      <c r="K106" s="167">
        <f t="shared" si="3"/>
        <v>0</v>
      </c>
      <c r="L106" s="168"/>
      <c r="M106" s="168"/>
      <c r="N106" s="169">
        <f t="shared" si="4"/>
        <v>0</v>
      </c>
      <c r="O106" s="170"/>
      <c r="P106" s="170"/>
      <c r="Q106" s="166">
        <v>12972.83</v>
      </c>
      <c r="R106" s="165"/>
    </row>
    <row r="107" spans="1:18" x14ac:dyDescent="0.2">
      <c r="A107" s="118" t="s">
        <v>81</v>
      </c>
      <c r="B107" s="146" t="s">
        <v>82</v>
      </c>
      <c r="C107" s="147"/>
      <c r="D107" s="147"/>
      <c r="E107" s="147"/>
      <c r="F107" s="147"/>
      <c r="G107" s="147"/>
      <c r="H107" s="147"/>
      <c r="I107" s="148">
        <v>1389.85</v>
      </c>
      <c r="J107" s="147"/>
      <c r="K107" s="149">
        <f t="shared" si="3"/>
        <v>0</v>
      </c>
      <c r="L107" s="150"/>
      <c r="M107" s="150"/>
      <c r="N107" s="151">
        <f t="shared" si="4"/>
        <v>0</v>
      </c>
      <c r="O107" s="152"/>
      <c r="P107" s="152"/>
      <c r="Q107" s="148">
        <v>1389.85</v>
      </c>
      <c r="R107" s="147"/>
    </row>
    <row r="108" spans="1:18" x14ac:dyDescent="0.2">
      <c r="A108" s="117" t="s">
        <v>193</v>
      </c>
      <c r="B108" s="153" t="s">
        <v>11</v>
      </c>
      <c r="C108" s="141"/>
      <c r="D108" s="141"/>
      <c r="E108" s="141"/>
      <c r="F108" s="141"/>
      <c r="G108" s="141"/>
      <c r="H108" s="141"/>
      <c r="I108" s="140">
        <v>1389.85</v>
      </c>
      <c r="J108" s="141"/>
      <c r="K108" s="149">
        <f t="shared" si="3"/>
        <v>0</v>
      </c>
      <c r="L108" s="150"/>
      <c r="M108" s="150"/>
      <c r="N108" s="151">
        <f t="shared" si="4"/>
        <v>0</v>
      </c>
      <c r="O108" s="152"/>
      <c r="P108" s="152"/>
      <c r="Q108" s="140">
        <v>1389.85</v>
      </c>
      <c r="R108" s="141"/>
    </row>
    <row r="109" spans="1:18" x14ac:dyDescent="0.2">
      <c r="A109" s="117" t="s">
        <v>199</v>
      </c>
      <c r="B109" s="153" t="s">
        <v>12</v>
      </c>
      <c r="C109" s="141"/>
      <c r="D109" s="141"/>
      <c r="E109" s="141"/>
      <c r="F109" s="141"/>
      <c r="G109" s="141"/>
      <c r="H109" s="141"/>
      <c r="I109" s="140">
        <v>1294.47</v>
      </c>
      <c r="J109" s="141"/>
      <c r="K109" s="149">
        <f t="shared" si="3"/>
        <v>0</v>
      </c>
      <c r="L109" s="150"/>
      <c r="M109" s="150"/>
      <c r="N109" s="151">
        <f t="shared" si="4"/>
        <v>0</v>
      </c>
      <c r="O109" s="152"/>
      <c r="P109" s="152"/>
      <c r="Q109" s="140">
        <v>1294.47</v>
      </c>
      <c r="R109" s="141"/>
    </row>
    <row r="110" spans="1:18" x14ac:dyDescent="0.2">
      <c r="A110" s="117" t="s">
        <v>194</v>
      </c>
      <c r="B110" s="153" t="s">
        <v>18</v>
      </c>
      <c r="C110" s="141"/>
      <c r="D110" s="141"/>
      <c r="E110" s="141"/>
      <c r="F110" s="141"/>
      <c r="G110" s="141"/>
      <c r="H110" s="141"/>
      <c r="I110" s="140">
        <v>95.38</v>
      </c>
      <c r="J110" s="141"/>
      <c r="K110" s="149">
        <f t="shared" si="3"/>
        <v>0</v>
      </c>
      <c r="L110" s="150"/>
      <c r="M110" s="150"/>
      <c r="N110" s="151">
        <f t="shared" si="4"/>
        <v>0</v>
      </c>
      <c r="O110" s="152"/>
      <c r="P110" s="152"/>
      <c r="Q110" s="140">
        <v>95.38</v>
      </c>
      <c r="R110" s="141"/>
    </row>
    <row r="111" spans="1:18" x14ac:dyDescent="0.2">
      <c r="A111" s="118" t="s">
        <v>151</v>
      </c>
      <c r="B111" s="146" t="s">
        <v>138</v>
      </c>
      <c r="C111" s="147"/>
      <c r="D111" s="147"/>
      <c r="E111" s="147"/>
      <c r="F111" s="147"/>
      <c r="G111" s="147"/>
      <c r="H111" s="147"/>
      <c r="I111" s="148">
        <v>1737.45</v>
      </c>
      <c r="J111" s="147"/>
      <c r="K111" s="149">
        <f t="shared" si="3"/>
        <v>0</v>
      </c>
      <c r="L111" s="150"/>
      <c r="M111" s="150"/>
      <c r="N111" s="151">
        <f t="shared" si="4"/>
        <v>0</v>
      </c>
      <c r="O111" s="152"/>
      <c r="P111" s="152"/>
      <c r="Q111" s="148">
        <v>1737.45</v>
      </c>
      <c r="R111" s="147"/>
    </row>
    <row r="112" spans="1:18" x14ac:dyDescent="0.2">
      <c r="A112" s="117" t="s">
        <v>193</v>
      </c>
      <c r="B112" s="153" t="s">
        <v>11</v>
      </c>
      <c r="C112" s="141"/>
      <c r="D112" s="141"/>
      <c r="E112" s="141"/>
      <c r="F112" s="141"/>
      <c r="G112" s="141"/>
      <c r="H112" s="141"/>
      <c r="I112" s="140">
        <v>1737.45</v>
      </c>
      <c r="J112" s="141"/>
      <c r="K112" s="149">
        <f t="shared" si="3"/>
        <v>0</v>
      </c>
      <c r="L112" s="150"/>
      <c r="M112" s="150"/>
      <c r="N112" s="151">
        <f t="shared" si="4"/>
        <v>0</v>
      </c>
      <c r="O112" s="152"/>
      <c r="P112" s="152"/>
      <c r="Q112" s="140">
        <v>1737.45</v>
      </c>
      <c r="R112" s="141"/>
    </row>
    <row r="113" spans="1:18" x14ac:dyDescent="0.2">
      <c r="A113" s="130">
        <v>311</v>
      </c>
      <c r="B113" s="153" t="s">
        <v>12</v>
      </c>
      <c r="C113" s="141"/>
      <c r="D113" s="141"/>
      <c r="E113" s="141"/>
      <c r="F113" s="141"/>
      <c r="G113" s="141"/>
      <c r="H113" s="141"/>
      <c r="I113" s="140">
        <v>1618.22</v>
      </c>
      <c r="J113" s="141"/>
      <c r="K113" s="149">
        <f t="shared" si="3"/>
        <v>0</v>
      </c>
      <c r="L113" s="150"/>
      <c r="M113" s="150"/>
      <c r="N113" s="151">
        <f t="shared" si="4"/>
        <v>0</v>
      </c>
      <c r="O113" s="152"/>
      <c r="P113" s="152"/>
      <c r="Q113" s="140">
        <v>1618.22</v>
      </c>
      <c r="R113" s="141"/>
    </row>
    <row r="114" spans="1:18" x14ac:dyDescent="0.2">
      <c r="A114" s="118" t="s">
        <v>194</v>
      </c>
      <c r="B114" s="146" t="s">
        <v>18</v>
      </c>
      <c r="C114" s="147"/>
      <c r="D114" s="147"/>
      <c r="E114" s="147"/>
      <c r="F114" s="147"/>
      <c r="G114" s="147"/>
      <c r="H114" s="147"/>
      <c r="I114" s="148">
        <v>119.23</v>
      </c>
      <c r="J114" s="147"/>
      <c r="K114" s="149">
        <f t="shared" si="3"/>
        <v>0</v>
      </c>
      <c r="L114" s="150"/>
      <c r="M114" s="150"/>
      <c r="N114" s="151">
        <f t="shared" si="4"/>
        <v>0</v>
      </c>
      <c r="O114" s="152"/>
      <c r="P114" s="152"/>
      <c r="Q114" s="148">
        <v>119.23</v>
      </c>
      <c r="R114" s="147"/>
    </row>
    <row r="115" spans="1:18" x14ac:dyDescent="0.2">
      <c r="A115" s="118" t="s">
        <v>150</v>
      </c>
      <c r="B115" s="146" t="s">
        <v>210</v>
      </c>
      <c r="C115" s="147"/>
      <c r="D115" s="147"/>
      <c r="E115" s="147"/>
      <c r="F115" s="147"/>
      <c r="G115" s="147"/>
      <c r="H115" s="147"/>
      <c r="I115" s="148">
        <v>9845.5300000000007</v>
      </c>
      <c r="J115" s="147"/>
      <c r="K115" s="149">
        <f t="shared" si="3"/>
        <v>0</v>
      </c>
      <c r="L115" s="150"/>
      <c r="M115" s="150"/>
      <c r="N115" s="151">
        <f t="shared" si="4"/>
        <v>0</v>
      </c>
      <c r="O115" s="152"/>
      <c r="P115" s="152"/>
      <c r="Q115" s="148">
        <v>9845.5300000000007</v>
      </c>
      <c r="R115" s="147"/>
    </row>
    <row r="116" spans="1:18" x14ac:dyDescent="0.2">
      <c r="A116" s="117" t="s">
        <v>193</v>
      </c>
      <c r="B116" s="153" t="s">
        <v>11</v>
      </c>
      <c r="C116" s="141"/>
      <c r="D116" s="141"/>
      <c r="E116" s="141"/>
      <c r="F116" s="141"/>
      <c r="G116" s="141"/>
      <c r="H116" s="141"/>
      <c r="I116" s="140">
        <v>9845.5300000000007</v>
      </c>
      <c r="J116" s="141"/>
      <c r="K116" s="149">
        <f t="shared" si="3"/>
        <v>0</v>
      </c>
      <c r="L116" s="150"/>
      <c r="M116" s="150"/>
      <c r="N116" s="151">
        <f t="shared" si="4"/>
        <v>0</v>
      </c>
      <c r="O116" s="152"/>
      <c r="P116" s="152"/>
      <c r="Q116" s="140">
        <v>9845.5300000000007</v>
      </c>
      <c r="R116" s="141"/>
    </row>
    <row r="117" spans="1:18" x14ac:dyDescent="0.2">
      <c r="A117" s="130">
        <v>311</v>
      </c>
      <c r="B117" s="153" t="s">
        <v>12</v>
      </c>
      <c r="C117" s="141"/>
      <c r="D117" s="141"/>
      <c r="E117" s="141"/>
      <c r="F117" s="141"/>
      <c r="G117" s="141"/>
      <c r="H117" s="141"/>
      <c r="I117" s="140">
        <v>9169.8700000000008</v>
      </c>
      <c r="J117" s="141"/>
      <c r="K117" s="149">
        <f t="shared" si="3"/>
        <v>0</v>
      </c>
      <c r="L117" s="150"/>
      <c r="M117" s="150"/>
      <c r="N117" s="151">
        <f t="shared" si="4"/>
        <v>0</v>
      </c>
      <c r="O117" s="152"/>
      <c r="P117" s="152"/>
      <c r="Q117" s="140">
        <v>9169.8700000000008</v>
      </c>
      <c r="R117" s="141"/>
    </row>
    <row r="118" spans="1:18" x14ac:dyDescent="0.2">
      <c r="A118" s="130">
        <v>321</v>
      </c>
      <c r="B118" s="153" t="s">
        <v>18</v>
      </c>
      <c r="C118" s="141"/>
      <c r="D118" s="141"/>
      <c r="E118" s="141"/>
      <c r="F118" s="141"/>
      <c r="G118" s="141"/>
      <c r="H118" s="141"/>
      <c r="I118" s="140">
        <v>675.66</v>
      </c>
      <c r="J118" s="141"/>
      <c r="K118" s="149">
        <f t="shared" si="3"/>
        <v>0</v>
      </c>
      <c r="L118" s="150"/>
      <c r="M118" s="150"/>
      <c r="N118" s="151">
        <f t="shared" si="4"/>
        <v>0</v>
      </c>
      <c r="O118" s="152"/>
      <c r="P118" s="152"/>
      <c r="Q118" s="140">
        <v>675.66</v>
      </c>
      <c r="R118" s="141"/>
    </row>
    <row r="119" spans="1:18" x14ac:dyDescent="0.2">
      <c r="A119" s="128" t="s">
        <v>103</v>
      </c>
      <c r="B119" s="164" t="s">
        <v>104</v>
      </c>
      <c r="C119" s="165"/>
      <c r="D119" s="165"/>
      <c r="E119" s="165"/>
      <c r="F119" s="165"/>
      <c r="G119" s="165"/>
      <c r="H119" s="165"/>
      <c r="I119" s="166">
        <v>640</v>
      </c>
      <c r="J119" s="165"/>
      <c r="K119" s="167">
        <f t="shared" si="3"/>
        <v>0</v>
      </c>
      <c r="L119" s="168"/>
      <c r="M119" s="168"/>
      <c r="N119" s="169">
        <f t="shared" si="4"/>
        <v>0</v>
      </c>
      <c r="O119" s="170"/>
      <c r="P119" s="170"/>
      <c r="Q119" s="166">
        <v>640</v>
      </c>
      <c r="R119" s="165"/>
    </row>
    <row r="120" spans="1:18" x14ac:dyDescent="0.2">
      <c r="A120" s="118" t="s">
        <v>81</v>
      </c>
      <c r="B120" s="146" t="s">
        <v>82</v>
      </c>
      <c r="C120" s="147"/>
      <c r="D120" s="147"/>
      <c r="E120" s="147"/>
      <c r="F120" s="147"/>
      <c r="G120" s="147"/>
      <c r="H120" s="147"/>
      <c r="I120" s="148">
        <v>640</v>
      </c>
      <c r="J120" s="147"/>
      <c r="K120" s="149">
        <f t="shared" si="3"/>
        <v>0</v>
      </c>
      <c r="L120" s="150"/>
      <c r="M120" s="150"/>
      <c r="N120" s="151">
        <f t="shared" si="4"/>
        <v>0</v>
      </c>
      <c r="O120" s="152"/>
      <c r="P120" s="152"/>
      <c r="Q120" s="148">
        <v>640</v>
      </c>
      <c r="R120" s="147"/>
    </row>
    <row r="121" spans="1:18" x14ac:dyDescent="0.2">
      <c r="A121" s="117" t="s">
        <v>193</v>
      </c>
      <c r="B121" s="153" t="s">
        <v>11</v>
      </c>
      <c r="C121" s="141"/>
      <c r="D121" s="141"/>
      <c r="E121" s="141"/>
      <c r="F121" s="141"/>
      <c r="G121" s="141"/>
      <c r="H121" s="141"/>
      <c r="I121" s="140">
        <v>640</v>
      </c>
      <c r="J121" s="141"/>
      <c r="K121" s="149">
        <f t="shared" si="3"/>
        <v>0</v>
      </c>
      <c r="L121" s="150"/>
      <c r="M121" s="150"/>
      <c r="N121" s="151">
        <f t="shared" si="4"/>
        <v>0</v>
      </c>
      <c r="O121" s="152"/>
      <c r="P121" s="152"/>
      <c r="Q121" s="140">
        <v>640</v>
      </c>
      <c r="R121" s="141"/>
    </row>
    <row r="122" spans="1:18" x14ac:dyDescent="0.2">
      <c r="A122" s="117" t="s">
        <v>199</v>
      </c>
      <c r="B122" s="153" t="s">
        <v>12</v>
      </c>
      <c r="C122" s="141"/>
      <c r="D122" s="141"/>
      <c r="E122" s="141"/>
      <c r="F122" s="141"/>
      <c r="G122" s="141"/>
      <c r="H122" s="141"/>
      <c r="I122" s="140">
        <v>500</v>
      </c>
      <c r="J122" s="141"/>
      <c r="K122" s="149">
        <f t="shared" si="3"/>
        <v>0</v>
      </c>
      <c r="L122" s="150"/>
      <c r="M122" s="150"/>
      <c r="N122" s="151">
        <f t="shared" si="4"/>
        <v>0</v>
      </c>
      <c r="O122" s="152"/>
      <c r="P122" s="152"/>
      <c r="Q122" s="140">
        <v>500</v>
      </c>
      <c r="R122" s="141"/>
    </row>
    <row r="123" spans="1:18" x14ac:dyDescent="0.2">
      <c r="A123" s="117" t="s">
        <v>194</v>
      </c>
      <c r="B123" s="153" t="s">
        <v>18</v>
      </c>
      <c r="C123" s="141"/>
      <c r="D123" s="141"/>
      <c r="E123" s="141"/>
      <c r="F123" s="141"/>
      <c r="G123" s="141"/>
      <c r="H123" s="141"/>
      <c r="I123" s="140">
        <v>140</v>
      </c>
      <c r="J123" s="141"/>
      <c r="K123" s="149">
        <f t="shared" si="3"/>
        <v>0</v>
      </c>
      <c r="L123" s="150"/>
      <c r="M123" s="150"/>
      <c r="N123" s="151">
        <f t="shared" si="4"/>
        <v>0</v>
      </c>
      <c r="O123" s="152"/>
      <c r="P123" s="152"/>
      <c r="Q123" s="140">
        <v>140</v>
      </c>
      <c r="R123" s="141"/>
    </row>
    <row r="124" spans="1:18" x14ac:dyDescent="0.2">
      <c r="A124" s="117" t="s">
        <v>200</v>
      </c>
      <c r="B124" s="153" t="s">
        <v>83</v>
      </c>
      <c r="C124" s="141"/>
      <c r="D124" s="141"/>
      <c r="E124" s="141"/>
      <c r="F124" s="141"/>
      <c r="G124" s="141"/>
      <c r="H124" s="141"/>
      <c r="I124" s="140">
        <v>0</v>
      </c>
      <c r="J124" s="141"/>
      <c r="K124" s="149">
        <f t="shared" si="3"/>
        <v>0</v>
      </c>
      <c r="L124" s="150"/>
      <c r="M124" s="150"/>
      <c r="N124" s="151">
        <v>0</v>
      </c>
      <c r="O124" s="152"/>
      <c r="P124" s="152"/>
      <c r="Q124" s="140">
        <v>0</v>
      </c>
      <c r="R124" s="141"/>
    </row>
    <row r="125" spans="1:18" x14ac:dyDescent="0.2">
      <c r="A125" s="131" t="s">
        <v>105</v>
      </c>
      <c r="B125" s="171" t="s">
        <v>106</v>
      </c>
      <c r="C125" s="172"/>
      <c r="D125" s="172"/>
      <c r="E125" s="172"/>
      <c r="F125" s="172"/>
      <c r="G125" s="172"/>
      <c r="H125" s="172"/>
      <c r="I125" s="173">
        <v>150000</v>
      </c>
      <c r="J125" s="172"/>
      <c r="K125" s="173">
        <f t="shared" si="3"/>
        <v>-100000</v>
      </c>
      <c r="L125" s="172"/>
      <c r="M125" s="172"/>
      <c r="N125" s="174">
        <f t="shared" si="4"/>
        <v>-0.66666666666666663</v>
      </c>
      <c r="O125" s="175"/>
      <c r="P125" s="175"/>
      <c r="Q125" s="173">
        <v>50000</v>
      </c>
      <c r="R125" s="172"/>
    </row>
    <row r="126" spans="1:18" x14ac:dyDescent="0.2">
      <c r="A126" s="128" t="s">
        <v>107</v>
      </c>
      <c r="B126" s="164" t="s">
        <v>108</v>
      </c>
      <c r="C126" s="165"/>
      <c r="D126" s="165"/>
      <c r="E126" s="165"/>
      <c r="F126" s="165"/>
      <c r="G126" s="165"/>
      <c r="H126" s="165"/>
      <c r="I126" s="166">
        <v>150000</v>
      </c>
      <c r="J126" s="165"/>
      <c r="K126" s="167">
        <f t="shared" si="3"/>
        <v>-100000</v>
      </c>
      <c r="L126" s="168"/>
      <c r="M126" s="168"/>
      <c r="N126" s="169">
        <f t="shared" si="4"/>
        <v>-0.66666666666666663</v>
      </c>
      <c r="O126" s="170"/>
      <c r="P126" s="170"/>
      <c r="Q126" s="166">
        <v>50000</v>
      </c>
      <c r="R126" s="165"/>
    </row>
    <row r="127" spans="1:18" x14ac:dyDescent="0.2">
      <c r="A127" s="118" t="s">
        <v>81</v>
      </c>
      <c r="B127" s="146" t="s">
        <v>82</v>
      </c>
      <c r="C127" s="147"/>
      <c r="D127" s="147"/>
      <c r="E127" s="147"/>
      <c r="F127" s="147"/>
      <c r="G127" s="147"/>
      <c r="H127" s="147"/>
      <c r="I127" s="148">
        <v>150000</v>
      </c>
      <c r="J127" s="147"/>
      <c r="K127" s="142">
        <f t="shared" si="3"/>
        <v>-100000</v>
      </c>
      <c r="L127" s="143"/>
      <c r="M127" s="143"/>
      <c r="N127" s="144">
        <f t="shared" si="4"/>
        <v>-0.66666666666666663</v>
      </c>
      <c r="O127" s="145"/>
      <c r="P127" s="145"/>
      <c r="Q127" s="148">
        <v>50000</v>
      </c>
      <c r="R127" s="147"/>
    </row>
    <row r="128" spans="1:18" x14ac:dyDescent="0.2">
      <c r="A128" s="117" t="s">
        <v>196</v>
      </c>
      <c r="B128" s="153" t="s">
        <v>13</v>
      </c>
      <c r="C128" s="141"/>
      <c r="D128" s="141"/>
      <c r="E128" s="141"/>
      <c r="F128" s="141"/>
      <c r="G128" s="141"/>
      <c r="H128" s="141"/>
      <c r="I128" s="140">
        <v>150000</v>
      </c>
      <c r="J128" s="141"/>
      <c r="K128" s="149">
        <f t="shared" si="3"/>
        <v>-100000</v>
      </c>
      <c r="L128" s="150"/>
      <c r="M128" s="150"/>
      <c r="N128" s="151">
        <f t="shared" si="4"/>
        <v>-0.66666666666666663</v>
      </c>
      <c r="O128" s="152"/>
      <c r="P128" s="152"/>
      <c r="Q128" s="140">
        <v>50000</v>
      </c>
      <c r="R128" s="141"/>
    </row>
    <row r="129" spans="1:18" x14ac:dyDescent="0.2">
      <c r="A129" s="117" t="s">
        <v>197</v>
      </c>
      <c r="B129" s="153" t="s">
        <v>28</v>
      </c>
      <c r="C129" s="141"/>
      <c r="D129" s="141"/>
      <c r="E129" s="141"/>
      <c r="F129" s="141"/>
      <c r="G129" s="141"/>
      <c r="H129" s="141"/>
      <c r="I129" s="140">
        <v>150000</v>
      </c>
      <c r="J129" s="141"/>
      <c r="K129" s="149">
        <f t="shared" si="3"/>
        <v>-100000</v>
      </c>
      <c r="L129" s="150"/>
      <c r="M129" s="150"/>
      <c r="N129" s="151">
        <f t="shared" si="4"/>
        <v>-0.66666666666666663</v>
      </c>
      <c r="O129" s="152"/>
      <c r="P129" s="152"/>
      <c r="Q129" s="140">
        <v>50000</v>
      </c>
      <c r="R129" s="141"/>
    </row>
    <row r="130" spans="1:18" ht="12.75" hidden="1" customHeight="1" x14ac:dyDescent="0.2"/>
  </sheetData>
  <mergeCells count="611">
    <mergeCell ref="B8:H8"/>
    <mergeCell ref="I8:J8"/>
    <mergeCell ref="K8:M8"/>
    <mergeCell ref="N8:P8"/>
    <mergeCell ref="Q8:R8"/>
    <mergeCell ref="B9:H9"/>
    <mergeCell ref="I9:J9"/>
    <mergeCell ref="K9:M9"/>
    <mergeCell ref="N9:P9"/>
    <mergeCell ref="Q9:R9"/>
    <mergeCell ref="B13:H13"/>
    <mergeCell ref="I13:J13"/>
    <mergeCell ref="K13:M13"/>
    <mergeCell ref="N13:P13"/>
    <mergeCell ref="Q13:R13"/>
    <mergeCell ref="B14:H14"/>
    <mergeCell ref="I14:J14"/>
    <mergeCell ref="K14:M14"/>
    <mergeCell ref="N14:P14"/>
    <mergeCell ref="Q14:R14"/>
    <mergeCell ref="B15:H15"/>
    <mergeCell ref="I15:J15"/>
    <mergeCell ref="K15:M15"/>
    <mergeCell ref="N15:P15"/>
    <mergeCell ref="Q15:R15"/>
    <mergeCell ref="B16:H16"/>
    <mergeCell ref="I16:J16"/>
    <mergeCell ref="K16:M16"/>
    <mergeCell ref="N16:P16"/>
    <mergeCell ref="Q16:R16"/>
    <mergeCell ref="B18:H18"/>
    <mergeCell ref="I18:J18"/>
    <mergeCell ref="K18:M18"/>
    <mergeCell ref="N18:P18"/>
    <mergeCell ref="Q18:R18"/>
    <mergeCell ref="B20:H20"/>
    <mergeCell ref="I20:J20"/>
    <mergeCell ref="K20:M20"/>
    <mergeCell ref="N20:P20"/>
    <mergeCell ref="Q20:R20"/>
    <mergeCell ref="B21:H21"/>
    <mergeCell ref="I21:J21"/>
    <mergeCell ref="K21:M21"/>
    <mergeCell ref="N21:P21"/>
    <mergeCell ref="Q21:R21"/>
    <mergeCell ref="B22:H22"/>
    <mergeCell ref="I22:J22"/>
    <mergeCell ref="K22:M22"/>
    <mergeCell ref="N22:P22"/>
    <mergeCell ref="Q22:R22"/>
    <mergeCell ref="B23:H23"/>
    <mergeCell ref="I23:J23"/>
    <mergeCell ref="K23:M23"/>
    <mergeCell ref="N23:P23"/>
    <mergeCell ref="Q23:R23"/>
    <mergeCell ref="B24:H24"/>
    <mergeCell ref="I24:J24"/>
    <mergeCell ref="K24:M24"/>
    <mergeCell ref="N24:P24"/>
    <mergeCell ref="Q24:R24"/>
    <mergeCell ref="B25:H25"/>
    <mergeCell ref="I25:J25"/>
    <mergeCell ref="K25:M25"/>
    <mergeCell ref="N25:P25"/>
    <mergeCell ref="Q25:R25"/>
    <mergeCell ref="B26:H26"/>
    <mergeCell ref="I26:J26"/>
    <mergeCell ref="K26:M26"/>
    <mergeCell ref="N26:P26"/>
    <mergeCell ref="Q26:R26"/>
    <mergeCell ref="B27:H27"/>
    <mergeCell ref="I27:J27"/>
    <mergeCell ref="K27:M27"/>
    <mergeCell ref="N27:P27"/>
    <mergeCell ref="Q27:R27"/>
    <mergeCell ref="B28:H28"/>
    <mergeCell ref="I28:J28"/>
    <mergeCell ref="K28:M28"/>
    <mergeCell ref="N28:P28"/>
    <mergeCell ref="Q28:R28"/>
    <mergeCell ref="B29:H29"/>
    <mergeCell ref="I29:J29"/>
    <mergeCell ref="K29:M29"/>
    <mergeCell ref="N29:P29"/>
    <mergeCell ref="Q29:R29"/>
    <mergeCell ref="B30:H30"/>
    <mergeCell ref="I30:J30"/>
    <mergeCell ref="K30:M30"/>
    <mergeCell ref="N30:P30"/>
    <mergeCell ref="Q30:R30"/>
    <mergeCell ref="B31:H31"/>
    <mergeCell ref="I31:J31"/>
    <mergeCell ref="K31:M31"/>
    <mergeCell ref="N31:P31"/>
    <mergeCell ref="Q31:R31"/>
    <mergeCell ref="B32:H32"/>
    <mergeCell ref="I32:J32"/>
    <mergeCell ref="K32:M32"/>
    <mergeCell ref="N32:P32"/>
    <mergeCell ref="Q32:R32"/>
    <mergeCell ref="B33:H33"/>
    <mergeCell ref="I33:J33"/>
    <mergeCell ref="K33:M33"/>
    <mergeCell ref="N33:P33"/>
    <mergeCell ref="Q33:R33"/>
    <mergeCell ref="B34:H34"/>
    <mergeCell ref="I34:J34"/>
    <mergeCell ref="K34:M34"/>
    <mergeCell ref="N34:P34"/>
    <mergeCell ref="Q34:R34"/>
    <mergeCell ref="B35:H35"/>
    <mergeCell ref="I35:J35"/>
    <mergeCell ref="K35:M35"/>
    <mergeCell ref="N35:P35"/>
    <mergeCell ref="Q35:R35"/>
    <mergeCell ref="B36:H36"/>
    <mergeCell ref="I36:J36"/>
    <mergeCell ref="K36:M36"/>
    <mergeCell ref="N36:P36"/>
    <mergeCell ref="Q36:R36"/>
    <mergeCell ref="B37:H37"/>
    <mergeCell ref="I37:J37"/>
    <mergeCell ref="K37:M37"/>
    <mergeCell ref="N37:P37"/>
    <mergeCell ref="Q37:R37"/>
    <mergeCell ref="B38:H38"/>
    <mergeCell ref="I38:J38"/>
    <mergeCell ref="K38:M38"/>
    <mergeCell ref="N38:P38"/>
    <mergeCell ref="Q38:R38"/>
    <mergeCell ref="B39:H39"/>
    <mergeCell ref="I39:J39"/>
    <mergeCell ref="K39:M39"/>
    <mergeCell ref="N39:P39"/>
    <mergeCell ref="Q39:R39"/>
    <mergeCell ref="B40:H40"/>
    <mergeCell ref="I40:J40"/>
    <mergeCell ref="K40:M40"/>
    <mergeCell ref="N40:P40"/>
    <mergeCell ref="Q40:R40"/>
    <mergeCell ref="B41:H41"/>
    <mergeCell ref="I41:J41"/>
    <mergeCell ref="K41:M41"/>
    <mergeCell ref="N41:P41"/>
    <mergeCell ref="Q41:R41"/>
    <mergeCell ref="B42:H42"/>
    <mergeCell ref="I42:J42"/>
    <mergeCell ref="K42:M42"/>
    <mergeCell ref="N42:P42"/>
    <mergeCell ref="Q42:R42"/>
    <mergeCell ref="B43:H43"/>
    <mergeCell ref="I43:J43"/>
    <mergeCell ref="K43:M43"/>
    <mergeCell ref="N43:P43"/>
    <mergeCell ref="Q43:R43"/>
    <mergeCell ref="B44:H44"/>
    <mergeCell ref="I44:J44"/>
    <mergeCell ref="K44:M44"/>
    <mergeCell ref="N44:P44"/>
    <mergeCell ref="Q44:R44"/>
    <mergeCell ref="B45:H45"/>
    <mergeCell ref="I45:J45"/>
    <mergeCell ref="K45:M45"/>
    <mergeCell ref="N45:P45"/>
    <mergeCell ref="Q45:R45"/>
    <mergeCell ref="B46:H46"/>
    <mergeCell ref="I46:J46"/>
    <mergeCell ref="K46:M46"/>
    <mergeCell ref="N46:P46"/>
    <mergeCell ref="Q46:R46"/>
    <mergeCell ref="B47:H47"/>
    <mergeCell ref="I47:J47"/>
    <mergeCell ref="K47:M47"/>
    <mergeCell ref="N47:P47"/>
    <mergeCell ref="Q47:R47"/>
    <mergeCell ref="B48:H48"/>
    <mergeCell ref="I48:J48"/>
    <mergeCell ref="K48:M48"/>
    <mergeCell ref="N48:P48"/>
    <mergeCell ref="Q48:R48"/>
    <mergeCell ref="B49:H49"/>
    <mergeCell ref="I49:J49"/>
    <mergeCell ref="K49:M49"/>
    <mergeCell ref="N49:P49"/>
    <mergeCell ref="Q49:R49"/>
    <mergeCell ref="B50:H50"/>
    <mergeCell ref="I50:J50"/>
    <mergeCell ref="K50:M50"/>
    <mergeCell ref="N50:P50"/>
    <mergeCell ref="Q50:R50"/>
    <mergeCell ref="B51:H51"/>
    <mergeCell ref="I51:J51"/>
    <mergeCell ref="K51:M51"/>
    <mergeCell ref="N51:P51"/>
    <mergeCell ref="Q51:R51"/>
    <mergeCell ref="B52:H52"/>
    <mergeCell ref="I52:J52"/>
    <mergeCell ref="K52:M52"/>
    <mergeCell ref="N52:P52"/>
    <mergeCell ref="Q52:R52"/>
    <mergeCell ref="B53:H53"/>
    <mergeCell ref="I53:J53"/>
    <mergeCell ref="K53:M53"/>
    <mergeCell ref="N53:P53"/>
    <mergeCell ref="Q53:R53"/>
    <mergeCell ref="B54:H54"/>
    <mergeCell ref="I54:J54"/>
    <mergeCell ref="K54:M54"/>
    <mergeCell ref="N54:P54"/>
    <mergeCell ref="Q54:R54"/>
    <mergeCell ref="B55:H55"/>
    <mergeCell ref="I55:J55"/>
    <mergeCell ref="K55:M55"/>
    <mergeCell ref="N55:P55"/>
    <mergeCell ref="Q55:R55"/>
    <mergeCell ref="B56:H56"/>
    <mergeCell ref="I56:J56"/>
    <mergeCell ref="K56:M56"/>
    <mergeCell ref="N56:P56"/>
    <mergeCell ref="Q56:R56"/>
    <mergeCell ref="B57:H57"/>
    <mergeCell ref="I57:J57"/>
    <mergeCell ref="K57:M57"/>
    <mergeCell ref="N57:P57"/>
    <mergeCell ref="Q57:R57"/>
    <mergeCell ref="B58:H58"/>
    <mergeCell ref="I58:J58"/>
    <mergeCell ref="K58:M58"/>
    <mergeCell ref="N58:P58"/>
    <mergeCell ref="Q58:R58"/>
    <mergeCell ref="Q61:R61"/>
    <mergeCell ref="B62:H62"/>
    <mergeCell ref="I62:J62"/>
    <mergeCell ref="K62:M62"/>
    <mergeCell ref="N62:P62"/>
    <mergeCell ref="Q62:R62"/>
    <mergeCell ref="B59:H59"/>
    <mergeCell ref="I59:J59"/>
    <mergeCell ref="K59:M59"/>
    <mergeCell ref="N59:P59"/>
    <mergeCell ref="Q59:R59"/>
    <mergeCell ref="B60:H60"/>
    <mergeCell ref="I60:J60"/>
    <mergeCell ref="K60:M60"/>
    <mergeCell ref="N60:P60"/>
    <mergeCell ref="Q60:R60"/>
    <mergeCell ref="B71:H71"/>
    <mergeCell ref="I71:J71"/>
    <mergeCell ref="K71:M71"/>
    <mergeCell ref="N71:P71"/>
    <mergeCell ref="Q71:R71"/>
    <mergeCell ref="B65:H65"/>
    <mergeCell ref="I65:J65"/>
    <mergeCell ref="K65:M65"/>
    <mergeCell ref="N65:P65"/>
    <mergeCell ref="Q65:R65"/>
    <mergeCell ref="B66:H66"/>
    <mergeCell ref="I66:J66"/>
    <mergeCell ref="K66:M66"/>
    <mergeCell ref="N66:P66"/>
    <mergeCell ref="Q66:R66"/>
    <mergeCell ref="B69:H69"/>
    <mergeCell ref="I69:J69"/>
    <mergeCell ref="K69:M69"/>
    <mergeCell ref="N69:P69"/>
    <mergeCell ref="Q69:R69"/>
    <mergeCell ref="B70:H70"/>
    <mergeCell ref="I70:J70"/>
    <mergeCell ref="K70:M70"/>
    <mergeCell ref="N70:P70"/>
    <mergeCell ref="B72:H72"/>
    <mergeCell ref="I72:J72"/>
    <mergeCell ref="K72:M72"/>
    <mergeCell ref="N72:P72"/>
    <mergeCell ref="Q72:R72"/>
    <mergeCell ref="B73:H73"/>
    <mergeCell ref="I73:J73"/>
    <mergeCell ref="K73:M73"/>
    <mergeCell ref="N73:P73"/>
    <mergeCell ref="Q73:R73"/>
    <mergeCell ref="B74:H74"/>
    <mergeCell ref="I74:J74"/>
    <mergeCell ref="K74:M74"/>
    <mergeCell ref="N74:P74"/>
    <mergeCell ref="Q74:R74"/>
    <mergeCell ref="B75:H75"/>
    <mergeCell ref="I75:J75"/>
    <mergeCell ref="K75:M75"/>
    <mergeCell ref="N75:P75"/>
    <mergeCell ref="Q75:R75"/>
    <mergeCell ref="B76:H76"/>
    <mergeCell ref="I76:J76"/>
    <mergeCell ref="K76:M76"/>
    <mergeCell ref="N76:P76"/>
    <mergeCell ref="Q76:R76"/>
    <mergeCell ref="B77:H77"/>
    <mergeCell ref="I77:J77"/>
    <mergeCell ref="K77:M77"/>
    <mergeCell ref="N77:P77"/>
    <mergeCell ref="Q77:R77"/>
    <mergeCell ref="B78:H78"/>
    <mergeCell ref="I78:J78"/>
    <mergeCell ref="K78:M78"/>
    <mergeCell ref="N78:P78"/>
    <mergeCell ref="Q78:R78"/>
    <mergeCell ref="B79:H79"/>
    <mergeCell ref="I79:J79"/>
    <mergeCell ref="K79:M79"/>
    <mergeCell ref="N79:P79"/>
    <mergeCell ref="Q79:R79"/>
    <mergeCell ref="B80:H80"/>
    <mergeCell ref="I80:J80"/>
    <mergeCell ref="K80:M80"/>
    <mergeCell ref="N80:P80"/>
    <mergeCell ref="Q80:R80"/>
    <mergeCell ref="B81:H81"/>
    <mergeCell ref="I81:J81"/>
    <mergeCell ref="K81:M81"/>
    <mergeCell ref="N81:P81"/>
    <mergeCell ref="Q81:R81"/>
    <mergeCell ref="B82:H82"/>
    <mergeCell ref="I82:J82"/>
    <mergeCell ref="K82:M82"/>
    <mergeCell ref="N82:P82"/>
    <mergeCell ref="Q82:R82"/>
    <mergeCell ref="B83:H83"/>
    <mergeCell ref="I83:J83"/>
    <mergeCell ref="K83:M83"/>
    <mergeCell ref="N83:P83"/>
    <mergeCell ref="Q83:R83"/>
    <mergeCell ref="B84:H84"/>
    <mergeCell ref="I84:J84"/>
    <mergeCell ref="K84:M84"/>
    <mergeCell ref="N84:P84"/>
    <mergeCell ref="Q84:R84"/>
    <mergeCell ref="B85:H85"/>
    <mergeCell ref="I85:J85"/>
    <mergeCell ref="K85:M85"/>
    <mergeCell ref="N85:P85"/>
    <mergeCell ref="Q85:R85"/>
    <mergeCell ref="B86:H86"/>
    <mergeCell ref="I86:J86"/>
    <mergeCell ref="K86:M86"/>
    <mergeCell ref="N86:P86"/>
    <mergeCell ref="Q86:R86"/>
    <mergeCell ref="B87:H87"/>
    <mergeCell ref="I87:J87"/>
    <mergeCell ref="K87:M87"/>
    <mergeCell ref="N87:P87"/>
    <mergeCell ref="Q87:R87"/>
    <mergeCell ref="B88:H88"/>
    <mergeCell ref="I88:J88"/>
    <mergeCell ref="K88:M88"/>
    <mergeCell ref="N88:P88"/>
    <mergeCell ref="Q88:R88"/>
    <mergeCell ref="B89:H89"/>
    <mergeCell ref="I89:J89"/>
    <mergeCell ref="K89:M89"/>
    <mergeCell ref="N89:P89"/>
    <mergeCell ref="Q89:R89"/>
    <mergeCell ref="B90:H90"/>
    <mergeCell ref="I90:J90"/>
    <mergeCell ref="K90:M90"/>
    <mergeCell ref="N90:P90"/>
    <mergeCell ref="Q90:R90"/>
    <mergeCell ref="B91:H91"/>
    <mergeCell ref="I91:J91"/>
    <mergeCell ref="K91:M91"/>
    <mergeCell ref="N91:P91"/>
    <mergeCell ref="Q91:R91"/>
    <mergeCell ref="B92:H92"/>
    <mergeCell ref="I92:J92"/>
    <mergeCell ref="K92:M92"/>
    <mergeCell ref="N92:P92"/>
    <mergeCell ref="Q92:R92"/>
    <mergeCell ref="B93:H93"/>
    <mergeCell ref="I93:J93"/>
    <mergeCell ref="K93:M93"/>
    <mergeCell ref="N93:P93"/>
    <mergeCell ref="Q93:R93"/>
    <mergeCell ref="B94:H94"/>
    <mergeCell ref="I94:J94"/>
    <mergeCell ref="K94:M94"/>
    <mergeCell ref="N94:P94"/>
    <mergeCell ref="Q94:R94"/>
    <mergeCell ref="B95:H95"/>
    <mergeCell ref="I95:J95"/>
    <mergeCell ref="K95:M95"/>
    <mergeCell ref="N95:P95"/>
    <mergeCell ref="Q95:R95"/>
    <mergeCell ref="B96:H96"/>
    <mergeCell ref="I96:J96"/>
    <mergeCell ref="K96:M96"/>
    <mergeCell ref="N96:P96"/>
    <mergeCell ref="Q96:R96"/>
    <mergeCell ref="B97:H97"/>
    <mergeCell ref="I97:J97"/>
    <mergeCell ref="K97:M97"/>
    <mergeCell ref="N97:P97"/>
    <mergeCell ref="Q97:R97"/>
    <mergeCell ref="B98:H98"/>
    <mergeCell ref="I98:J98"/>
    <mergeCell ref="K98:M98"/>
    <mergeCell ref="N98:P98"/>
    <mergeCell ref="Q98:R98"/>
    <mergeCell ref="B99:H99"/>
    <mergeCell ref="I99:J99"/>
    <mergeCell ref="K99:M99"/>
    <mergeCell ref="N99:P99"/>
    <mergeCell ref="Q99:R99"/>
    <mergeCell ref="B100:H100"/>
    <mergeCell ref="I100:J100"/>
    <mergeCell ref="K100:M100"/>
    <mergeCell ref="N100:P100"/>
    <mergeCell ref="Q100:R100"/>
    <mergeCell ref="B101:H101"/>
    <mergeCell ref="I101:J101"/>
    <mergeCell ref="K101:M101"/>
    <mergeCell ref="N101:P101"/>
    <mergeCell ref="Q101:R101"/>
    <mergeCell ref="B102:H102"/>
    <mergeCell ref="I102:J102"/>
    <mergeCell ref="K102:M102"/>
    <mergeCell ref="N102:P102"/>
    <mergeCell ref="Q102:R102"/>
    <mergeCell ref="B103:H103"/>
    <mergeCell ref="I103:J103"/>
    <mergeCell ref="K103:M103"/>
    <mergeCell ref="N103:P103"/>
    <mergeCell ref="Q103:R103"/>
    <mergeCell ref="B104:H104"/>
    <mergeCell ref="I104:J104"/>
    <mergeCell ref="K104:M104"/>
    <mergeCell ref="N104:P104"/>
    <mergeCell ref="Q104:R104"/>
    <mergeCell ref="B105:H105"/>
    <mergeCell ref="I105:J105"/>
    <mergeCell ref="K105:M105"/>
    <mergeCell ref="N105:P105"/>
    <mergeCell ref="Q105:R105"/>
    <mergeCell ref="B106:H106"/>
    <mergeCell ref="I106:J106"/>
    <mergeCell ref="K106:M106"/>
    <mergeCell ref="N106:P106"/>
    <mergeCell ref="Q106:R106"/>
    <mergeCell ref="B107:H107"/>
    <mergeCell ref="I107:J107"/>
    <mergeCell ref="K107:M107"/>
    <mergeCell ref="N107:P107"/>
    <mergeCell ref="Q107:R107"/>
    <mergeCell ref="B108:H108"/>
    <mergeCell ref="I108:J108"/>
    <mergeCell ref="K108:M108"/>
    <mergeCell ref="N108:P108"/>
    <mergeCell ref="Q108:R108"/>
    <mergeCell ref="B109:H109"/>
    <mergeCell ref="I109:J109"/>
    <mergeCell ref="K109:M109"/>
    <mergeCell ref="N109:P109"/>
    <mergeCell ref="Q109:R109"/>
    <mergeCell ref="B110:H110"/>
    <mergeCell ref="I110:J110"/>
    <mergeCell ref="K110:M110"/>
    <mergeCell ref="N110:P110"/>
    <mergeCell ref="Q110:R110"/>
    <mergeCell ref="B111:H111"/>
    <mergeCell ref="I111:J111"/>
    <mergeCell ref="K111:M111"/>
    <mergeCell ref="N111:P111"/>
    <mergeCell ref="Q111:R111"/>
    <mergeCell ref="B112:H112"/>
    <mergeCell ref="I112:J112"/>
    <mergeCell ref="K112:M112"/>
    <mergeCell ref="N112:P112"/>
    <mergeCell ref="Q112:R112"/>
    <mergeCell ref="B113:H113"/>
    <mergeCell ref="I113:J113"/>
    <mergeCell ref="K113:M113"/>
    <mergeCell ref="N113:P113"/>
    <mergeCell ref="Q113:R113"/>
    <mergeCell ref="B114:H114"/>
    <mergeCell ref="I114:J114"/>
    <mergeCell ref="K114:M114"/>
    <mergeCell ref="N114:P114"/>
    <mergeCell ref="Q114:R114"/>
    <mergeCell ref="B115:H115"/>
    <mergeCell ref="I115:J115"/>
    <mergeCell ref="K115:M115"/>
    <mergeCell ref="N115:P115"/>
    <mergeCell ref="Q115:R115"/>
    <mergeCell ref="B116:H116"/>
    <mergeCell ref="I116:J116"/>
    <mergeCell ref="K116:M116"/>
    <mergeCell ref="N116:P116"/>
    <mergeCell ref="Q116:R116"/>
    <mergeCell ref="B117:H117"/>
    <mergeCell ref="I117:J117"/>
    <mergeCell ref="K117:M117"/>
    <mergeCell ref="N117:P117"/>
    <mergeCell ref="Q117:R117"/>
    <mergeCell ref="B118:H118"/>
    <mergeCell ref="I118:J118"/>
    <mergeCell ref="K118:M118"/>
    <mergeCell ref="N118:P118"/>
    <mergeCell ref="Q118:R118"/>
    <mergeCell ref="B119:H119"/>
    <mergeCell ref="I119:J119"/>
    <mergeCell ref="K119:M119"/>
    <mergeCell ref="N119:P119"/>
    <mergeCell ref="Q119:R119"/>
    <mergeCell ref="B120:H120"/>
    <mergeCell ref="I120:J120"/>
    <mergeCell ref="K120:M120"/>
    <mergeCell ref="N120:P120"/>
    <mergeCell ref="Q120:R120"/>
    <mergeCell ref="B121:H121"/>
    <mergeCell ref="I121:J121"/>
    <mergeCell ref="K121:M121"/>
    <mergeCell ref="N121:P121"/>
    <mergeCell ref="Q121:R121"/>
    <mergeCell ref="B122:H122"/>
    <mergeCell ref="I122:J122"/>
    <mergeCell ref="K122:M122"/>
    <mergeCell ref="N122:P122"/>
    <mergeCell ref="Q122:R122"/>
    <mergeCell ref="B123:H123"/>
    <mergeCell ref="I123:J123"/>
    <mergeCell ref="K123:M123"/>
    <mergeCell ref="N123:P123"/>
    <mergeCell ref="Q123:R123"/>
    <mergeCell ref="I124:J124"/>
    <mergeCell ref="K124:M124"/>
    <mergeCell ref="N124:P124"/>
    <mergeCell ref="Q124:R124"/>
    <mergeCell ref="B125:H125"/>
    <mergeCell ref="I125:J125"/>
    <mergeCell ref="K125:M125"/>
    <mergeCell ref="N125:P125"/>
    <mergeCell ref="Q125:R125"/>
    <mergeCell ref="A1:R1"/>
    <mergeCell ref="A2:R2"/>
    <mergeCell ref="A4:R4"/>
    <mergeCell ref="B128:H128"/>
    <mergeCell ref="I128:J128"/>
    <mergeCell ref="K128:M128"/>
    <mergeCell ref="N128:P128"/>
    <mergeCell ref="Q128:R128"/>
    <mergeCell ref="B129:H129"/>
    <mergeCell ref="I129:J129"/>
    <mergeCell ref="K129:M129"/>
    <mergeCell ref="N129:P129"/>
    <mergeCell ref="Q129:R129"/>
    <mergeCell ref="B126:H126"/>
    <mergeCell ref="I126:J126"/>
    <mergeCell ref="K126:M126"/>
    <mergeCell ref="N126:P126"/>
    <mergeCell ref="Q126:R126"/>
    <mergeCell ref="B127:H127"/>
    <mergeCell ref="I127:J127"/>
    <mergeCell ref="K127:M127"/>
    <mergeCell ref="N127:P127"/>
    <mergeCell ref="Q127:R127"/>
    <mergeCell ref="B124:H124"/>
    <mergeCell ref="Q67:R67"/>
    <mergeCell ref="C10:H10"/>
    <mergeCell ref="I10:J10"/>
    <mergeCell ref="K10:M10"/>
    <mergeCell ref="K11:M11"/>
    <mergeCell ref="N10:P10"/>
    <mergeCell ref="Q10:R10"/>
    <mergeCell ref="N11:P11"/>
    <mergeCell ref="Q11:R11"/>
    <mergeCell ref="I11:J11"/>
    <mergeCell ref="B63:H63"/>
    <mergeCell ref="I63:J63"/>
    <mergeCell ref="K63:M63"/>
    <mergeCell ref="N63:P63"/>
    <mergeCell ref="Q63:R63"/>
    <mergeCell ref="B64:H64"/>
    <mergeCell ref="I64:J64"/>
    <mergeCell ref="K64:M64"/>
    <mergeCell ref="N64:P64"/>
    <mergeCell ref="Q64:R64"/>
    <mergeCell ref="B61:H61"/>
    <mergeCell ref="I61:J61"/>
    <mergeCell ref="K61:M61"/>
    <mergeCell ref="N61:P61"/>
    <mergeCell ref="Q70:R70"/>
    <mergeCell ref="I12:J12"/>
    <mergeCell ref="K12:M12"/>
    <mergeCell ref="N12:P12"/>
    <mergeCell ref="Q12:R12"/>
    <mergeCell ref="B68:H68"/>
    <mergeCell ref="I68:J68"/>
    <mergeCell ref="K68:M68"/>
    <mergeCell ref="N68:P68"/>
    <mergeCell ref="Q68:R68"/>
    <mergeCell ref="B19:H19"/>
    <mergeCell ref="I19:J19"/>
    <mergeCell ref="K19:M19"/>
    <mergeCell ref="N19:P19"/>
    <mergeCell ref="Q19:R19"/>
    <mergeCell ref="B17:H17"/>
    <mergeCell ref="I17:J17"/>
    <mergeCell ref="K17:M17"/>
    <mergeCell ref="N17:P17"/>
    <mergeCell ref="Q17:R17"/>
    <mergeCell ref="B67:H67"/>
    <mergeCell ref="I67:J67"/>
    <mergeCell ref="K67:M67"/>
    <mergeCell ref="N67:P67"/>
  </mergeCells>
  <pageMargins left="0.19685039370078741" right="0.19685039370078741" top="0.19685039370078741" bottom="0.59060039370078743" header="0.19685039370078741" footer="0.19685039370078741"/>
  <pageSetup paperSize="9" scale="98" fitToHeight="0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 i rashoda</vt:lpstr>
      <vt:lpstr>Prihodi i rashodi po izv. fina.</vt:lpstr>
      <vt:lpstr>Rashodi prema funkc.klas.</vt:lpstr>
      <vt:lpstr>Račun financiranja ek. klas.</vt:lpstr>
      <vt:lpstr>Račun financiranja izv. financ.</vt:lpstr>
      <vt:lpstr>2. POSEBNI DIO</vt:lpstr>
      <vt:lpstr>'Rashodi prema funkc.klas.'!Ispis_naslova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Lešković</cp:lastModifiedBy>
  <cp:lastPrinted>2026-06-09T09:50:47Z</cp:lastPrinted>
  <dcterms:created xsi:type="dcterms:W3CDTF">2022-08-12T12:51:27Z</dcterms:created>
  <dcterms:modified xsi:type="dcterms:W3CDTF">2026-06-09T09:51:50Z</dcterms:modified>
</cp:coreProperties>
</file>