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ANITA\FINANCIJSKI PLAN\FP 2024. - prijekcija 2025. - 2026\"/>
    </mc:Choice>
  </mc:AlternateContent>
  <bookViews>
    <workbookView xWindow="0" yWindow="0" windowWidth="28800" windowHeight="11805" firstSheet="2" activeTab="6"/>
  </bookViews>
  <sheets>
    <sheet name="SAŽETAK" sheetId="1" r:id="rId1"/>
    <sheet name=" Račun prihoda i rashoda" sheetId="3" r:id="rId2"/>
    <sheet name="Prihodi i rashodi po izvorima" sheetId="9" r:id="rId3"/>
    <sheet name="Rashodi prema funkcijskoj kl" sheetId="5" r:id="rId4"/>
    <sheet name="Račun financiranja" sheetId="6" r:id="rId5"/>
    <sheet name="Račun financiranja po izvorima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7" l="1"/>
  <c r="I80" i="7"/>
  <c r="I79" i="7"/>
  <c r="I78" i="7"/>
  <c r="I71" i="7"/>
  <c r="I70" i="7"/>
  <c r="I69" i="7"/>
  <c r="I68" i="7"/>
  <c r="I67" i="7"/>
  <c r="I66" i="7"/>
  <c r="I65" i="7"/>
  <c r="I61" i="7"/>
  <c r="I60" i="7"/>
  <c r="I53" i="7"/>
  <c r="I54" i="7"/>
  <c r="I49" i="7"/>
  <c r="I35" i="7"/>
  <c r="I33" i="7" s="1"/>
  <c r="I32" i="7" s="1"/>
  <c r="I31" i="7" s="1"/>
  <c r="I34" i="7"/>
  <c r="I30" i="7"/>
  <c r="I26" i="7"/>
  <c r="I25" i="7"/>
  <c r="I23" i="7"/>
  <c r="I21" i="7"/>
  <c r="I16" i="7"/>
  <c r="I12" i="7"/>
  <c r="I11" i="7"/>
  <c r="H82" i="7"/>
  <c r="H71" i="7"/>
  <c r="H70" i="7"/>
  <c r="H69" i="7"/>
  <c r="H68" i="7"/>
  <c r="H67" i="7"/>
  <c r="H66" i="7"/>
  <c r="H65" i="7"/>
  <c r="H53" i="7"/>
  <c r="H54" i="7"/>
  <c r="H49" i="7"/>
  <c r="H35" i="7"/>
  <c r="H34" i="7"/>
  <c r="H30" i="7"/>
  <c r="H26" i="7"/>
  <c r="H25" i="7"/>
  <c r="H23" i="7"/>
  <c r="H21" i="7"/>
  <c r="H16" i="7"/>
  <c r="H15" i="7" s="1"/>
  <c r="H14" i="7" s="1"/>
  <c r="H13" i="7" s="1"/>
  <c r="H12" i="7"/>
  <c r="H11" i="7"/>
  <c r="G53" i="7"/>
  <c r="G21" i="7"/>
  <c r="I10" i="7"/>
  <c r="I9" i="7" s="1"/>
  <c r="I15" i="7"/>
  <c r="I14" i="7" s="1"/>
  <c r="I13" i="7" s="1"/>
  <c r="I24" i="7"/>
  <c r="I29" i="7"/>
  <c r="I28" i="7" s="1"/>
  <c r="I27" i="7" s="1"/>
  <c r="I38" i="7"/>
  <c r="I37" i="7" s="1"/>
  <c r="I36" i="7" s="1"/>
  <c r="I41" i="7"/>
  <c r="I40" i="7" s="1"/>
  <c r="I42" i="7"/>
  <c r="I48" i="7"/>
  <c r="I47" i="7" s="1"/>
  <c r="I50" i="7"/>
  <c r="I56" i="7"/>
  <c r="I52" i="7" s="1"/>
  <c r="I59" i="7"/>
  <c r="I64" i="7"/>
  <c r="I63" i="7" s="1"/>
  <c r="I73" i="7"/>
  <c r="I72" i="7" s="1"/>
  <c r="I75" i="7"/>
  <c r="I77" i="7"/>
  <c r="G10" i="7"/>
  <c r="G9" i="7" s="1"/>
  <c r="G8" i="7" s="1"/>
  <c r="G15" i="7"/>
  <c r="G14" i="7" s="1"/>
  <c r="G13" i="7" s="1"/>
  <c r="G20" i="7"/>
  <c r="G19" i="7" s="1"/>
  <c r="H20" i="7"/>
  <c r="H19" i="7" s="1"/>
  <c r="G24" i="7"/>
  <c r="H24" i="7"/>
  <c r="G29" i="7"/>
  <c r="G28" i="7" s="1"/>
  <c r="G27" i="7" s="1"/>
  <c r="H29" i="7"/>
  <c r="H28" i="7" s="1"/>
  <c r="H27" i="7" s="1"/>
  <c r="G33" i="7"/>
  <c r="G32" i="7" s="1"/>
  <c r="G31" i="7" s="1"/>
  <c r="H33" i="7"/>
  <c r="H32" i="7" s="1"/>
  <c r="H31" i="7" s="1"/>
  <c r="G38" i="7"/>
  <c r="G37" i="7" s="1"/>
  <c r="G36" i="7" s="1"/>
  <c r="H38" i="7"/>
  <c r="H37" i="7" s="1"/>
  <c r="H36" i="7" s="1"/>
  <c r="G42" i="7"/>
  <c r="G41" i="7" s="1"/>
  <c r="G40" i="7" s="1"/>
  <c r="H42" i="7"/>
  <c r="H41" i="7" s="1"/>
  <c r="H40" i="7" s="1"/>
  <c r="G48" i="7"/>
  <c r="G47" i="7" s="1"/>
  <c r="H48" i="7"/>
  <c r="H47" i="7" s="1"/>
  <c r="G50" i="7"/>
  <c r="H50" i="7"/>
  <c r="G56" i="7"/>
  <c r="G52" i="7" s="1"/>
  <c r="H56" i="7"/>
  <c r="H52" i="7" s="1"/>
  <c r="G59" i="7"/>
  <c r="H59" i="7"/>
  <c r="G61" i="7"/>
  <c r="H61" i="7"/>
  <c r="G64" i="7"/>
  <c r="G63" i="7" s="1"/>
  <c r="H64" i="7"/>
  <c r="G70" i="7"/>
  <c r="G73" i="7"/>
  <c r="G72" i="7" s="1"/>
  <c r="H73" i="7"/>
  <c r="H72" i="7" s="1"/>
  <c r="G75" i="7"/>
  <c r="H75" i="7"/>
  <c r="G78" i="7"/>
  <c r="G77" i="7" s="1"/>
  <c r="H77" i="7"/>
  <c r="E10" i="5"/>
  <c r="E11" i="5"/>
  <c r="F10" i="5"/>
  <c r="F11" i="5"/>
  <c r="D10" i="5"/>
  <c r="D11" i="5"/>
  <c r="F39" i="9"/>
  <c r="F37" i="9"/>
  <c r="F29" i="9" s="1"/>
  <c r="F35" i="9"/>
  <c r="F33" i="9"/>
  <c r="F30" i="9"/>
  <c r="E39" i="9"/>
  <c r="E37" i="9"/>
  <c r="E29" i="9" s="1"/>
  <c r="E35" i="9"/>
  <c r="E33" i="9"/>
  <c r="E30" i="9"/>
  <c r="D29" i="9"/>
  <c r="F20" i="9"/>
  <c r="F18" i="9"/>
  <c r="F16" i="9"/>
  <c r="F14" i="9"/>
  <c r="F11" i="9"/>
  <c r="E20" i="9"/>
  <c r="E18" i="9"/>
  <c r="E16" i="9"/>
  <c r="E14" i="9"/>
  <c r="E11" i="9"/>
  <c r="I39" i="3"/>
  <c r="I63" i="3"/>
  <c r="I48" i="3"/>
  <c r="I43" i="3" s="1"/>
  <c r="I56" i="3"/>
  <c r="I52" i="3"/>
  <c r="H56" i="3"/>
  <c r="H52" i="3"/>
  <c r="H43" i="3"/>
  <c r="H39" i="3"/>
  <c r="G61" i="3"/>
  <c r="G62" i="3"/>
  <c r="G56" i="3"/>
  <c r="F56" i="3"/>
  <c r="G52" i="3"/>
  <c r="G39" i="3"/>
  <c r="G43" i="3"/>
  <c r="G32" i="3"/>
  <c r="G26" i="3"/>
  <c r="H26" i="3"/>
  <c r="I26" i="3"/>
  <c r="G27" i="3"/>
  <c r="H27" i="3"/>
  <c r="I27" i="3"/>
  <c r="I20" i="3"/>
  <c r="H20" i="3"/>
  <c r="I17" i="3"/>
  <c r="H17" i="3"/>
  <c r="I15" i="3"/>
  <c r="H15" i="3"/>
  <c r="I12" i="3"/>
  <c r="I11" i="3" s="1"/>
  <c r="H12" i="3"/>
  <c r="H11" i="3" s="1"/>
  <c r="G10" i="3"/>
  <c r="G11" i="3"/>
  <c r="G20" i="3"/>
  <c r="G17" i="3"/>
  <c r="G15" i="3"/>
  <c r="G12" i="3"/>
  <c r="H13" i="1"/>
  <c r="F64" i="7"/>
  <c r="F24" i="7"/>
  <c r="F20" i="7"/>
  <c r="C29" i="9"/>
  <c r="D39" i="9"/>
  <c r="C39" i="9"/>
  <c r="D37" i="9"/>
  <c r="C37" i="9"/>
  <c r="D35" i="9"/>
  <c r="D33" i="9"/>
  <c r="D30" i="9"/>
  <c r="C35" i="9"/>
  <c r="C33" i="9"/>
  <c r="C30" i="9"/>
  <c r="C11" i="9"/>
  <c r="C20" i="9"/>
  <c r="D20" i="9"/>
  <c r="C18" i="9"/>
  <c r="D18" i="9"/>
  <c r="C16" i="9"/>
  <c r="D16" i="9"/>
  <c r="C14" i="9"/>
  <c r="D14" i="9"/>
  <c r="D11" i="9"/>
  <c r="I58" i="7" l="1"/>
  <c r="I20" i="7"/>
  <c r="I19" i="7" s="1"/>
  <c r="I18" i="7" s="1"/>
  <c r="I17" i="7" s="1"/>
  <c r="H58" i="7"/>
  <c r="H10" i="7"/>
  <c r="H9" i="7" s="1"/>
  <c r="G58" i="7"/>
  <c r="I46" i="7"/>
  <c r="I45" i="7" s="1"/>
  <c r="I7" i="7"/>
  <c r="I8" i="7"/>
  <c r="H63" i="7"/>
  <c r="G46" i="7"/>
  <c r="G45" i="7" s="1"/>
  <c r="H18" i="7"/>
  <c r="H17" i="7" s="1"/>
  <c r="G18" i="7"/>
  <c r="G17" i="7" s="1"/>
  <c r="H7" i="7"/>
  <c r="G7" i="7"/>
  <c r="H8" i="7"/>
  <c r="E10" i="9"/>
  <c r="D10" i="9"/>
  <c r="I38" i="3"/>
  <c r="H38" i="3"/>
  <c r="G38" i="3"/>
  <c r="G37" i="3" s="1"/>
  <c r="C10" i="9"/>
  <c r="F10" i="9"/>
  <c r="F38" i="3"/>
  <c r="F62" i="3"/>
  <c r="F61" i="3"/>
  <c r="F70" i="3"/>
  <c r="E70" i="3"/>
  <c r="B10" i="9"/>
  <c r="B19" i="9"/>
  <c r="B21" i="9"/>
  <c r="E13" i="3"/>
  <c r="E12" i="3" s="1"/>
  <c r="E11" i="3" s="1"/>
  <c r="E16" i="3"/>
  <c r="E78" i="7"/>
  <c r="E77" i="7" s="1"/>
  <c r="H46" i="7" l="1"/>
  <c r="H45" i="7" s="1"/>
  <c r="I6" i="7"/>
  <c r="H6" i="7"/>
  <c r="G6" i="7"/>
  <c r="F37" i="3"/>
  <c r="E64" i="7"/>
  <c r="E63" i="7" s="1"/>
  <c r="E70" i="7"/>
  <c r="E59" i="7"/>
  <c r="E58" i="7" s="1"/>
  <c r="E61" i="7"/>
  <c r="E52" i="7"/>
  <c r="E53" i="7"/>
  <c r="E48" i="7"/>
  <c r="E47" i="7" s="1"/>
  <c r="E46" i="7" s="1"/>
  <c r="E45" i="7" s="1"/>
  <c r="E21" i="7"/>
  <c r="E20" i="7" s="1"/>
  <c r="E19" i="7" s="1"/>
  <c r="E18" i="7" s="1"/>
  <c r="E29" i="7"/>
  <c r="E28" i="7" s="1"/>
  <c r="E27" i="7" s="1"/>
  <c r="E38" i="7"/>
  <c r="E37" i="7" s="1"/>
  <c r="E36" i="7" s="1"/>
  <c r="E33" i="7"/>
  <c r="E32" i="7" s="1"/>
  <c r="E31" i="7" s="1"/>
  <c r="E15" i="7"/>
  <c r="E14" i="7" s="1"/>
  <c r="E13" i="7" s="1"/>
  <c r="E10" i="7"/>
  <c r="E9" i="7" s="1"/>
  <c r="E8" i="7" s="1"/>
  <c r="F38" i="1"/>
  <c r="G35" i="1" s="1"/>
  <c r="G38" i="1" s="1"/>
  <c r="H35" i="1" s="1"/>
  <c r="H38" i="1" s="1"/>
  <c r="I35" i="1" s="1"/>
  <c r="I38" i="1" s="1"/>
  <c r="J35" i="1" s="1"/>
  <c r="J38" i="1" s="1"/>
  <c r="J22" i="1"/>
  <c r="I22" i="1"/>
  <c r="H22" i="1"/>
  <c r="G22" i="1"/>
  <c r="F22" i="1"/>
  <c r="J12" i="1"/>
  <c r="I12" i="1"/>
  <c r="H12" i="1"/>
  <c r="G12" i="1"/>
  <c r="F12" i="1"/>
  <c r="J9" i="1"/>
  <c r="I9" i="1"/>
  <c r="H9" i="1"/>
  <c r="G9" i="1"/>
  <c r="F9" i="1"/>
  <c r="I15" i="1" l="1"/>
  <c r="I23" i="1" s="1"/>
  <c r="I29" i="1" s="1"/>
  <c r="J15" i="1"/>
  <c r="J23" i="1" s="1"/>
  <c r="J29" i="1" s="1"/>
  <c r="J30" i="1" s="1"/>
  <c r="H15" i="1"/>
  <c r="H23" i="1" s="1"/>
  <c r="H29" i="1" s="1"/>
  <c r="E7" i="7"/>
  <c r="G15" i="1"/>
  <c r="G23" i="1" s="1"/>
  <c r="G29" i="1" s="1"/>
  <c r="G30" i="1" s="1"/>
  <c r="F15" i="1"/>
  <c r="F23" i="1" s="1"/>
  <c r="F29" i="1" s="1"/>
  <c r="F30" i="1" s="1"/>
  <c r="I30" i="1" l="1"/>
  <c r="H30" i="1"/>
  <c r="B39" i="9"/>
  <c r="B37" i="9"/>
  <c r="B35" i="9"/>
  <c r="B33" i="9"/>
  <c r="B30" i="9"/>
  <c r="B20" i="9"/>
  <c r="B18" i="9"/>
  <c r="B16" i="9"/>
  <c r="B14" i="9"/>
  <c r="B11" i="9"/>
  <c r="B12" i="5"/>
  <c r="B11" i="5" s="1"/>
  <c r="E67" i="3"/>
  <c r="E62" i="3" s="1"/>
  <c r="E56" i="3"/>
  <c r="E52" i="3"/>
  <c r="E43" i="3"/>
  <c r="E39" i="3"/>
  <c r="E32" i="3"/>
  <c r="E26" i="3"/>
  <c r="E27" i="3"/>
  <c r="E20" i="3"/>
  <c r="E17" i="3"/>
  <c r="E15" i="3"/>
  <c r="F22" i="7" l="1"/>
  <c r="F81" i="7" l="1"/>
  <c r="F78" i="7"/>
  <c r="F75" i="7"/>
  <c r="F73" i="7"/>
  <c r="F70" i="7"/>
  <c r="F63" i="7" s="1"/>
  <c r="F61" i="7"/>
  <c r="F59" i="7"/>
  <c r="F56" i="7"/>
  <c r="F53" i="7"/>
  <c r="F50" i="7"/>
  <c r="F48" i="7"/>
  <c r="F42" i="7"/>
  <c r="F41" i="7" s="1"/>
  <c r="F40" i="7" s="1"/>
  <c r="F38" i="7"/>
  <c r="F37" i="7" s="1"/>
  <c r="F36" i="7" s="1"/>
  <c r="F33" i="7"/>
  <c r="F32" i="7" s="1"/>
  <c r="F31" i="7" s="1"/>
  <c r="F29" i="7"/>
  <c r="F28" i="7" s="1"/>
  <c r="F27" i="7" s="1"/>
  <c r="F19" i="7"/>
  <c r="F18" i="7" s="1"/>
  <c r="F17" i="7" s="1"/>
  <c r="F15" i="7"/>
  <c r="F14" i="7" s="1"/>
  <c r="F13" i="7" s="1"/>
  <c r="F10" i="7"/>
  <c r="F9" i="7" s="1"/>
  <c r="F58" i="7" l="1"/>
  <c r="F47" i="7"/>
  <c r="F7" i="7"/>
  <c r="F52" i="7"/>
  <c r="F77" i="7"/>
  <c r="F72" i="7"/>
  <c r="F8" i="7"/>
  <c r="F46" i="7" l="1"/>
  <c r="F45" i="7" s="1"/>
  <c r="F6" i="7" s="1"/>
  <c r="C11" i="5" l="1"/>
  <c r="C10" i="5" s="1"/>
  <c r="H77" i="3"/>
  <c r="H73" i="3"/>
  <c r="I73" i="3"/>
  <c r="H74" i="3"/>
  <c r="I74" i="3"/>
  <c r="H75" i="3"/>
  <c r="I75" i="3"/>
  <c r="H76" i="3"/>
  <c r="I76" i="3"/>
  <c r="I77" i="3"/>
  <c r="H78" i="3"/>
  <c r="I78" i="3"/>
  <c r="H79" i="3"/>
  <c r="I79" i="3"/>
  <c r="F79" i="3"/>
  <c r="F78" i="3"/>
  <c r="F77" i="3"/>
  <c r="F76" i="3"/>
  <c r="F75" i="3"/>
  <c r="F74" i="3"/>
  <c r="F73" i="3"/>
  <c r="F80" i="3" l="1"/>
  <c r="H80" i="3"/>
  <c r="I80" i="3"/>
  <c r="F27" i="3" l="1"/>
  <c r="F26" i="3" l="1"/>
  <c r="H62" i="3" l="1"/>
  <c r="H61" i="3" s="1"/>
  <c r="I62" i="3"/>
  <c r="I61" i="3" s="1"/>
  <c r="I37" i="3" s="1"/>
  <c r="F52" i="3"/>
  <c r="F43" i="3"/>
  <c r="F39" i="3"/>
  <c r="H23" i="3"/>
  <c r="I23" i="3"/>
  <c r="F23" i="3"/>
  <c r="F20" i="3"/>
  <c r="H37" i="3" l="1"/>
  <c r="F17" i="3"/>
  <c r="F15" i="3"/>
  <c r="F12" i="3"/>
  <c r="I10" i="3" l="1"/>
  <c r="I32" i="3"/>
  <c r="H10" i="3"/>
  <c r="H32" i="3"/>
  <c r="F11" i="3"/>
  <c r="F10" i="3" l="1"/>
  <c r="F32" i="3"/>
</calcChain>
</file>

<file path=xl/sharedStrings.xml><?xml version="1.0" encoding="utf-8"?>
<sst xmlns="http://schemas.openxmlformats.org/spreadsheetml/2006/main" count="377" uniqueCount="176">
  <si>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</si>
  <si>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</si>
  <si>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</si>
  <si>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</si>
  <si>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</si>
  <si>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</si>
  <si>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</si>
  <si>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</si>
  <si>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</si>
  <si>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</si>
  <si>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</si>
  <si>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</si>
  <si>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</si>
  <si>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</si>
  <si>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</si>
  <si>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</si>
  <si>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</si>
  <si>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</si>
  <si>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</si>
  <si>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</si>
  <si>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</si>
  <si>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</si>
  <si>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</si>
  <si>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</si>
  <si>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</si>
  <si>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</si>
  <si>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</si>
  <si>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</si>
  <si>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</si>
  <si>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</si>
  <si>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</si>
  <si>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</si>
  <si>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</si>
  <si>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</si>
  <si>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</si>
  <si>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</si>
  <si>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</si>
  <si>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</si>
  <si>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</si>
  <si>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Ostale pomoći - Ministarstvo</t>
  </si>
  <si>
    <t>Ostale pomoći - JLS (općine)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</si>
  <si>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</si>
  <si>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</si>
  <si>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</si>
  <si>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Prihodi za posebne namjene</t>
  </si>
  <si>
    <t>Opći prigodi i primici - Izvorna sredstva KZŽ</t>
  </si>
  <si>
    <t>Decentralizacija</t>
  </si>
  <si>
    <t>Vlastiti izvori</t>
  </si>
  <si>
    <t>Rezultat poslovanja</t>
  </si>
  <si>
    <t>Opći prihodi i primici - izvorna sredstva KZŽ</t>
  </si>
  <si>
    <t>Posebne namjene</t>
  </si>
  <si>
    <t>Ostale pomoći - JLS (Općine)</t>
  </si>
  <si>
    <t>Financijski rashodi</t>
  </si>
  <si>
    <t>Naknade građanima i kućanstvimana temelju osiguranja i dr. naknade</t>
  </si>
  <si>
    <t>opći prihodi i primici</t>
  </si>
  <si>
    <t>Višak - posebne namjene</t>
  </si>
  <si>
    <t>09 Obrazovanje</t>
  </si>
  <si>
    <t>091 Predškolsko i osnovno obrazovanje</t>
  </si>
  <si>
    <t>SVEUKUPNI PRIHOD ( 6 I 7)</t>
  </si>
  <si>
    <t>SVEUKUPNI RASHOD ( 3 I 4)</t>
  </si>
  <si>
    <t>Višak -JLS</t>
  </si>
  <si>
    <t>UKUPNO:</t>
  </si>
  <si>
    <t>096 Dodatne usluge u obrazovaju</t>
  </si>
  <si>
    <t>PROGRAM J01</t>
  </si>
  <si>
    <t>OBRAZOVANJE</t>
  </si>
  <si>
    <t>Redovni poslovi ustanova osnovnog obrazovanja</t>
  </si>
  <si>
    <t>PRIHODI UKUPNO + VIŠAK</t>
  </si>
  <si>
    <t>5.2</t>
  </si>
  <si>
    <t>5.4</t>
  </si>
  <si>
    <t>4.3</t>
  </si>
  <si>
    <t>2.1</t>
  </si>
  <si>
    <t>3.1</t>
  </si>
  <si>
    <t>1.1</t>
  </si>
  <si>
    <t>1.3</t>
  </si>
  <si>
    <t>4.1</t>
  </si>
  <si>
    <t>PROGRAM 1000</t>
  </si>
  <si>
    <t>OSNOVNO OBRAZOVANJE - ZAKONSKI STANDARD</t>
  </si>
  <si>
    <t>Aktivnost A102000</t>
  </si>
  <si>
    <t>Izvor financiranja 1.3.</t>
  </si>
  <si>
    <t>Aktivnost T103000</t>
  </si>
  <si>
    <t>Oprema, informat., nabava pomagala OŠ</t>
  </si>
  <si>
    <t>PROGRAM 1003</t>
  </si>
  <si>
    <t>DOPUNSKI NASTAVNI I VANNASTAVNI PROGRAM ŠKOLA I OBRAZ.INSTIT.</t>
  </si>
  <si>
    <t>Izvor financiranja 1.1.</t>
  </si>
  <si>
    <t>Aktivnost A102006</t>
  </si>
  <si>
    <t>Program Građanskog odgoja u školi</t>
  </si>
  <si>
    <t>Dopunska sred. za mat. rashode i opremu škole  e-Tehničar</t>
  </si>
  <si>
    <t>Aktivnost T103017</t>
  </si>
  <si>
    <t>Projekt Baltazar</t>
  </si>
  <si>
    <t xml:space="preserve">Rashodi za zaposlene </t>
  </si>
  <si>
    <t>Aktivnost T103018</t>
  </si>
  <si>
    <t>Projekt Zalogajček</t>
  </si>
  <si>
    <t>Aktivnost T103019</t>
  </si>
  <si>
    <t>Projekt Školska shema</t>
  </si>
  <si>
    <t>Aktivnost A102001</t>
  </si>
  <si>
    <t>Financiranje - ostali rashodi OŠ</t>
  </si>
  <si>
    <t>Izvor financiranja 2.1.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</si>
  <si>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</si>
  <si>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</si>
  <si>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</si>
  <si>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</si>
  <si>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</si>
  <si>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 xml:space="preserve">Naknade građanima i kućanstvima na temelju osiguranja i druge naknade </t>
  </si>
  <si>
    <t>Izvor financiranja 5.3.</t>
  </si>
  <si>
    <t>Projekt EU</t>
  </si>
  <si>
    <t>Izvor financiranja 5.4.</t>
  </si>
  <si>
    <t>JLS</t>
  </si>
  <si>
    <t>Izvršenje 2022.*</t>
  </si>
  <si>
    <t>Plan 2023.</t>
  </si>
  <si>
    <t>Proračun za 2024.</t>
  </si>
  <si>
    <t>EUR</t>
  </si>
  <si>
    <t>* Napomena: Iznosi u stupcima Izvršenje 2022. preračunavaju se iz kuna u eure prema fiksnom tečaju konverzije (1 EUR=7,53450 kuna) i po pravilima za preračunavanje i zaokruživanje.</t>
  </si>
  <si>
    <t>Plan za 2024.</t>
  </si>
  <si>
    <t>FINANCIJSKI PLAN PRORAČUNSKOG KORISNIKA JEDINICE LOKALNE I PODRUČNE (REGIONALNE) SAMOUPRAVE 
ZA 2024. I PROJEKCIJA ZA 2025. I 2026. GODINU</t>
  </si>
  <si>
    <t>PRIHODI POSLOVANJA PREMA IZVORIMA FINANCIRANJA</t>
  </si>
  <si>
    <t>Brojčana oznaka i naziv</t>
  </si>
  <si>
    <t>1 Opći prihodi i primici</t>
  </si>
  <si>
    <t xml:space="preserve">  11 Opći prihodi i primici</t>
  </si>
  <si>
    <t>RASHODI POSLOVANJA PREMA IZVORIMA FINANCIRANJA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</si>
  <si>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</si>
  <si>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</si>
  <si>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</si>
  <si>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</si>
  <si>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</si>
  <si>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</si>
  <si>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</si>
  <si>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</si>
  <si>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PRIHODI POSLOVANJA   PREMA EKONOMSKOJ KLASIFIKACIJI</t>
  </si>
  <si>
    <t>RASHODI POSLOVANJA  PREMA EKONOMSKOJ KLASIFIKACIJI</t>
  </si>
  <si>
    <t>Višak - Donacije</t>
  </si>
  <si>
    <t>Višak - Vlastiti prihodi</t>
  </si>
  <si>
    <t xml:space="preserve">  1.1 Opći prihodi i primici</t>
  </si>
  <si>
    <t xml:space="preserve">  1.3 Decentralizacija</t>
  </si>
  <si>
    <t>1. Opći prihodi i primici</t>
  </si>
  <si>
    <t>2. Donacije</t>
  </si>
  <si>
    <t>3. Vlastiti prihodi</t>
  </si>
  <si>
    <t xml:space="preserve">  2.1 Donacija PK</t>
  </si>
  <si>
    <t>4. Prihodi za posebne namjene</t>
  </si>
  <si>
    <t xml:space="preserve">  4.3 Ostali prihodi za posebne namjene</t>
  </si>
  <si>
    <t>5. Pomoći</t>
  </si>
  <si>
    <t xml:space="preserve">  5.4  Općina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</si>
  <si>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</si>
  <si>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</si>
  <si>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</si>
  <si>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</si>
  <si>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</si>
  <si>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</si>
  <si>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</si>
  <si>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</si>
  <si>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</si>
  <si>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</si>
  <si>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</si>
  <si>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</si>
  <si>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FInancijski rashodi</t>
  </si>
  <si>
    <t xml:space="preserve">  5.2 Ministarstvo </t>
  </si>
  <si>
    <t xml:space="preserve">  3.1 Vlastiti prihodi PK</t>
  </si>
  <si>
    <t xml:space="preserve">  5.2   Ministarstvo </t>
  </si>
  <si>
    <t>4. Rashodi za posebne namjene</t>
  </si>
  <si>
    <t>3. Vlastiti rashodi</t>
  </si>
  <si>
    <t>Ostali rashodi</t>
  </si>
  <si>
    <t>Rashodi za dodatna ulaganja na nefinancijskoj imovini</t>
  </si>
  <si>
    <t>Projekcija za 2025.</t>
  </si>
  <si>
    <t>Projekcija za 2026.</t>
  </si>
  <si>
    <t>Projekcija proračuna za 2025.</t>
  </si>
  <si>
    <t>Projekcija proračuna za 2026.</t>
  </si>
  <si>
    <t>KLASA:  400-01/23-01/4</t>
  </si>
  <si>
    <t>URBROJ: 2140-76-03-23-8-1</t>
  </si>
  <si>
    <t>RAVNATELJICA:</t>
  </si>
  <si>
    <t>Andrijana Osredečki, mag.prim.educ.</t>
  </si>
  <si>
    <t>PRORAČUN OŠ ANTUNA MIHANOVIĆA PETROVSKO ZA 2024. I PROJEKCIJA ZA 2025. I 2026. GODINU</t>
  </si>
  <si>
    <t>FINANCIJSKI PLAN OŠ ANTUNA MIHANOVIĆA PETROVSKO 
ZA 2024. I PROJEKCIJA ZA 2025. I 2026. GODINU</t>
  </si>
  <si>
    <t>FINANCIJSKI PLAN OŠ ANTUNA MIHANOVIĆA PETROVSKO
ZA 2024. I PROJEKCIJA ZA 2025. I 2026. GODINU</t>
  </si>
  <si>
    <t>Dopunski nastavni i vannastavni program škola i obraz. instit.</t>
  </si>
  <si>
    <t>DOPUNSKI NASTAVNI I VANNASTAVNI PROGRAM ŠKOLA I OBRAZ. INSTIT.</t>
  </si>
  <si>
    <t>Rashod za nabavu nef. imovine</t>
  </si>
  <si>
    <t>Rashodi za dodatna ulaganja na nef. imovini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</si>
</sst>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0" fillId="0" borderId="3" xfId="0" applyBorder="1"/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3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0" fontId="20" fillId="2" borderId="3" xfId="0" applyFont="1" applyFill="1" applyBorder="1" applyAlignment="1">
      <alignment horizontal="left" vertical="center"/>
    </xf>
    <xf numFmtId="4" fontId="0" fillId="0" borderId="3" xfId="0" applyNumberFormat="1" applyBorder="1"/>
    <xf numFmtId="4" fontId="19" fillId="0" borderId="3" xfId="0" applyNumberFormat="1" applyFont="1" applyBorder="1"/>
    <xf numFmtId="4" fontId="1" fillId="0" borderId="3" xfId="0" applyNumberFormat="1" applyFont="1" applyBorder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6" borderId="3" xfId="0" applyNumberFormat="1" applyFont="1" applyFill="1" applyBorder="1" applyAlignment="1">
      <alignment horizontal="right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0" fontId="8" fillId="6" borderId="3" xfId="0" applyNumberFormat="1" applyFont="1" applyFill="1" applyBorder="1" applyAlignment="1" applyProtection="1">
      <alignment horizontal="left" vertical="center" wrapText="1"/>
    </xf>
    <xf numFmtId="0" fontId="10" fillId="6" borderId="3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10" fillId="6" borderId="3" xfId="0" applyNumberFormat="1" applyFont="1" applyFill="1" applyBorder="1" applyAlignment="1" applyProtection="1">
      <alignment horizontal="left" vertical="center"/>
    </xf>
    <xf numFmtId="0" fontId="8" fillId="7" borderId="3" xfId="0" quotePrefix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 applyProtection="1">
      <alignment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quotePrefix="1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8" fillId="7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10" fillId="6" borderId="3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8" fillId="7" borderId="3" xfId="0" applyNumberFormat="1" applyFont="1" applyFill="1" applyBorder="1" applyAlignment="1" applyProtection="1">
      <alignment vertical="center" wrapText="1"/>
    </xf>
    <xf numFmtId="4" fontId="8" fillId="2" borderId="3" xfId="0" quotePrefix="1" applyNumberFormat="1" applyFont="1" applyFill="1" applyBorder="1" applyAlignment="1">
      <alignment vertical="center"/>
    </xf>
    <xf numFmtId="4" fontId="10" fillId="5" borderId="3" xfId="0" applyNumberFormat="1" applyFont="1" applyFill="1" applyBorder="1" applyAlignment="1" applyProtection="1">
      <alignment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10" fillId="6" borderId="3" xfId="0" applyNumberFormat="1" applyFont="1" applyFill="1" applyBorder="1" applyAlignment="1" applyProtection="1">
      <alignment vertical="center" wrapText="1"/>
    </xf>
    <xf numFmtId="4" fontId="3" fillId="7" borderId="3" xfId="0" applyNumberFormat="1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8" fillId="7" borderId="3" xfId="0" quotePrefix="1" applyNumberFormat="1" applyFont="1" applyFill="1" applyBorder="1" applyAlignment="1">
      <alignment vertical="center" wrapText="1"/>
    </xf>
    <xf numFmtId="4" fontId="8" fillId="2" borderId="3" xfId="0" quotePrefix="1" applyNumberFormat="1" applyFont="1" applyFill="1" applyBorder="1" applyAlignment="1">
      <alignment vertical="center" wrapText="1"/>
    </xf>
    <xf numFmtId="4" fontId="0" fillId="0" borderId="3" xfId="0" applyNumberFormat="1" applyFont="1" applyBorder="1" applyAlignment="1">
      <alignment vertical="center"/>
    </xf>
    <xf numFmtId="4" fontId="8" fillId="7" borderId="3" xfId="0" quotePrefix="1" applyNumberFormat="1" applyFont="1" applyFill="1" applyBorder="1" applyAlignment="1">
      <alignment horizontal="right" vertical="center"/>
    </xf>
    <xf numFmtId="4" fontId="8" fillId="7" borderId="3" xfId="0" quotePrefix="1" applyNumberFormat="1" applyFont="1" applyFill="1" applyBorder="1" applyAlignment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 applyProtection="1"/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 applyProtection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right" wrapText="1"/>
    </xf>
    <xf numFmtId="4" fontId="17" fillId="2" borderId="4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22" fillId="2" borderId="4" xfId="0" applyNumberFormat="1" applyFont="1" applyFill="1" applyBorder="1" applyAlignment="1" applyProtection="1">
      <alignment horizontal="right" wrapText="1"/>
    </xf>
    <xf numFmtId="4" fontId="3" fillId="7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 applyProtection="1">
      <alignment vertical="center" wrapText="1"/>
    </xf>
    <xf numFmtId="0" fontId="10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 applyProtection="1">
      <alignment horizontal="right" wrapText="1"/>
    </xf>
    <xf numFmtId="4" fontId="6" fillId="6" borderId="3" xfId="0" applyNumberFormat="1" applyFont="1" applyFill="1" applyBorder="1" applyAlignment="1" applyProtection="1">
      <alignment horizontal="right" wrapText="1"/>
    </xf>
    <xf numFmtId="4" fontId="6" fillId="6" borderId="3" xfId="0" applyNumberFormat="1" applyFont="1" applyFill="1" applyBorder="1" applyAlignment="1" applyProtection="1">
      <alignment horizontal="center" wrapText="1"/>
    </xf>
    <xf numFmtId="4" fontId="6" fillId="7" borderId="3" xfId="0" applyNumberFormat="1" applyFont="1" applyFill="1" applyBorder="1" applyAlignment="1" applyProtection="1">
      <alignment horizontal="right" wrapText="1"/>
    </xf>
    <xf numFmtId="4" fontId="10" fillId="7" borderId="3" xfId="0" applyNumberFormat="1" applyFont="1" applyFill="1" applyBorder="1" applyAlignment="1" applyProtection="1">
      <alignment horizontal="righ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4" fontId="21" fillId="3" borderId="4" xfId="0" applyNumberFormat="1" applyFont="1" applyFill="1" applyBorder="1" applyAlignment="1" applyProtection="1">
      <alignment horizontal="right" wrapText="1"/>
    </xf>
    <xf numFmtId="4" fontId="21" fillId="3" borderId="3" xfId="0" applyNumberFormat="1" applyFont="1" applyFill="1" applyBorder="1" applyAlignment="1">
      <alignment horizontal="right"/>
    </xf>
    <xf numFmtId="0" fontId="21" fillId="6" borderId="4" xfId="0" applyNumberFormat="1" applyFont="1" applyFill="1" applyBorder="1" applyAlignment="1" applyProtection="1">
      <alignment horizontal="left" vertical="center" wrapText="1"/>
    </xf>
    <xf numFmtId="4" fontId="21" fillId="6" borderId="4" xfId="0" applyNumberFormat="1" applyFont="1" applyFill="1" applyBorder="1" applyAlignment="1" applyProtection="1">
      <alignment horizontal="right" wrapText="1"/>
    </xf>
    <xf numFmtId="4" fontId="21" fillId="6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 applyProtection="1">
      <alignment horizontal="right" wrapText="1"/>
    </xf>
    <xf numFmtId="0" fontId="21" fillId="7" borderId="4" xfId="0" applyNumberFormat="1" applyFont="1" applyFill="1" applyBorder="1" applyAlignment="1" applyProtection="1">
      <alignment horizontal="left" vertical="center" wrapText="1"/>
    </xf>
    <xf numFmtId="4" fontId="21" fillId="7" borderId="4" xfId="0" applyNumberFormat="1" applyFont="1" applyFill="1" applyBorder="1" applyAlignment="1" applyProtection="1">
      <alignment horizontal="right" wrapText="1"/>
    </xf>
    <xf numFmtId="4" fontId="21" fillId="7" borderId="3" xfId="0" applyNumberFormat="1" applyFont="1" applyFill="1" applyBorder="1" applyAlignment="1">
      <alignment horizontal="right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left" vertical="center" wrapText="1"/>
    </xf>
    <xf numFmtId="0" fontId="21" fillId="3" borderId="2" xfId="0" applyNumberFormat="1" applyFont="1" applyFill="1" applyBorder="1" applyAlignment="1" applyProtection="1">
      <alignment horizontal="lef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0" fontId="21" fillId="7" borderId="1" xfId="0" applyNumberFormat="1" applyFont="1" applyFill="1" applyBorder="1" applyAlignment="1" applyProtection="1">
      <alignment horizontal="left" vertical="center" wrapText="1"/>
    </xf>
    <xf numFmtId="0" fontId="21" fillId="7" borderId="2" xfId="0" applyNumberFormat="1" applyFont="1" applyFill="1" applyBorder="1" applyAlignment="1" applyProtection="1">
      <alignment horizontal="left" vertical="center" wrapText="1"/>
    </xf>
    <xf numFmtId="0" fontId="21" fillId="7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1" fillId="6" borderId="1" xfId="0" applyNumberFormat="1" applyFont="1" applyFill="1" applyBorder="1" applyAlignment="1" applyProtection="1">
      <alignment horizontal="left" vertical="center" wrapText="1"/>
    </xf>
    <xf numFmtId="0" fontId="21" fillId="6" borderId="2" xfId="0" applyNumberFormat="1" applyFont="1" applyFill="1" applyBorder="1" applyAlignment="1" applyProtection="1">
      <alignment horizontal="left" vertical="center" wrapText="1"/>
    </xf>
    <xf numFmtId="0" fontId="21" fillId="6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I4" sqref="I4"/>
    </sheetView>
  </sheetViews>
  <sheetFormatPr defaultRowHeight="15" x14ac:dyDescent="0.25"/>
  <cols>
    <col min="5" max="6" width="17.28515625" customWidth="1"/>
    <col min="7" max="7" width="19" style="35" customWidth="1"/>
    <col min="8" max="8" width="23.28515625" style="35" customWidth="1"/>
    <col min="9" max="9" width="31.28515625" style="35" customWidth="1"/>
    <col min="10" max="10" width="29.85546875" style="35" customWidth="1"/>
  </cols>
  <sheetData>
    <row r="1" spans="1:10" ht="15.75" x14ac:dyDescent="0.25">
      <c r="A1" s="182" t="s">
        <v>169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182" t="s">
        <v>24</v>
      </c>
      <c r="B3" s="182"/>
      <c r="C3" s="182"/>
      <c r="D3" s="182"/>
      <c r="E3" s="182"/>
      <c r="F3" s="182"/>
      <c r="G3" s="182"/>
      <c r="H3" s="182"/>
      <c r="I3" s="186"/>
      <c r="J3" s="186"/>
    </row>
    <row r="4" spans="1:10" ht="18" customHeight="1" x14ac:dyDescent="0.25">
      <c r="A4" s="225" t="s">
        <v>165</v>
      </c>
      <c r="B4" s="225"/>
      <c r="C4" s="225"/>
      <c r="D4" s="225"/>
      <c r="E4" s="225"/>
      <c r="F4" s="20"/>
      <c r="G4" s="20"/>
      <c r="H4" s="20"/>
      <c r="I4" s="4"/>
      <c r="J4" s="4"/>
    </row>
    <row r="5" spans="1:10" ht="16.5" customHeight="1" x14ac:dyDescent="0.25">
      <c r="A5" s="225" t="s">
        <v>166</v>
      </c>
      <c r="B5" s="225"/>
      <c r="C5" s="225"/>
      <c r="D5" s="225"/>
      <c r="E5" s="225"/>
      <c r="F5" s="20"/>
      <c r="G5" s="20"/>
      <c r="H5" s="20"/>
      <c r="I5" s="4"/>
      <c r="J5" s="4"/>
    </row>
    <row r="6" spans="1:10" ht="15.75" x14ac:dyDescent="0.25">
      <c r="A6" s="182" t="s">
        <v>32</v>
      </c>
      <c r="B6" s="187"/>
      <c r="C6" s="187"/>
      <c r="D6" s="187"/>
      <c r="E6" s="187"/>
      <c r="F6" s="187"/>
      <c r="G6" s="187"/>
      <c r="H6" s="187"/>
      <c r="I6" s="187"/>
      <c r="J6" s="187"/>
    </row>
    <row r="7" spans="1:10" ht="18" x14ac:dyDescent="0.25">
      <c r="A7" s="1"/>
      <c r="B7" s="2"/>
      <c r="C7" s="2"/>
      <c r="D7" s="2"/>
      <c r="E7" s="5"/>
      <c r="F7" s="107"/>
      <c r="G7" s="107"/>
      <c r="H7" s="107"/>
      <c r="I7" s="107"/>
      <c r="J7" s="108" t="s">
        <v>110</v>
      </c>
    </row>
    <row r="8" spans="1:10" ht="21.75" customHeight="1" x14ac:dyDescent="0.25">
      <c r="A8" s="24"/>
      <c r="B8" s="25"/>
      <c r="C8" s="25"/>
      <c r="D8" s="26"/>
      <c r="E8" s="27"/>
      <c r="F8" s="72" t="s">
        <v>107</v>
      </c>
      <c r="G8" s="72" t="s">
        <v>108</v>
      </c>
      <c r="H8" s="72" t="s">
        <v>109</v>
      </c>
      <c r="I8" s="72" t="s">
        <v>163</v>
      </c>
      <c r="J8" s="72" t="s">
        <v>164</v>
      </c>
    </row>
    <row r="9" spans="1:10" x14ac:dyDescent="0.25">
      <c r="A9" s="174" t="s">
        <v>0</v>
      </c>
      <c r="B9" s="173"/>
      <c r="C9" s="173"/>
      <c r="D9" s="173"/>
      <c r="E9" s="188"/>
      <c r="F9" s="109">
        <f>F10+F11</f>
        <v>720362.35</v>
      </c>
      <c r="G9" s="109">
        <f t="shared" ref="G9:J9" si="0">G10+G11</f>
        <v>885232.28</v>
      </c>
      <c r="H9" s="109">
        <f t="shared" si="0"/>
        <v>933643</v>
      </c>
      <c r="I9" s="109">
        <f t="shared" si="0"/>
        <v>933643</v>
      </c>
      <c r="J9" s="109">
        <f t="shared" si="0"/>
        <v>933643</v>
      </c>
    </row>
    <row r="10" spans="1:10" x14ac:dyDescent="0.25">
      <c r="A10" s="183" t="s">
        <v>141</v>
      </c>
      <c r="B10" s="184"/>
      <c r="C10" s="184"/>
      <c r="D10" s="184"/>
      <c r="E10" s="181"/>
      <c r="F10" s="110">
        <v>720362.35</v>
      </c>
      <c r="G10" s="110">
        <v>885232.28</v>
      </c>
      <c r="H10" s="110">
        <v>933643</v>
      </c>
      <c r="I10" s="110">
        <v>933643</v>
      </c>
      <c r="J10" s="110">
        <v>933643</v>
      </c>
    </row>
    <row r="11" spans="1:10" x14ac:dyDescent="0.25">
      <c r="A11" s="185" t="s">
        <v>142</v>
      </c>
      <c r="B11" s="181"/>
      <c r="C11" s="181"/>
      <c r="D11" s="181"/>
      <c r="E11" s="181"/>
      <c r="F11" s="110"/>
      <c r="G11" s="110"/>
      <c r="H11" s="110"/>
      <c r="I11" s="110"/>
      <c r="J11" s="110"/>
    </row>
    <row r="12" spans="1:10" x14ac:dyDescent="0.25">
      <c r="A12" s="28" t="s">
        <v>1</v>
      </c>
      <c r="B12" s="76"/>
      <c r="C12" s="76"/>
      <c r="D12" s="76"/>
      <c r="E12" s="76"/>
      <c r="F12" s="109">
        <f>F13+F14</f>
        <v>711847.26</v>
      </c>
      <c r="G12" s="109">
        <f t="shared" ref="G12:J12" si="1">G13+G14</f>
        <v>885232.28</v>
      </c>
      <c r="H12" s="109">
        <f t="shared" si="1"/>
        <v>937343</v>
      </c>
      <c r="I12" s="109">
        <f t="shared" si="1"/>
        <v>933643</v>
      </c>
      <c r="J12" s="109">
        <f t="shared" si="1"/>
        <v>933643</v>
      </c>
    </row>
    <row r="13" spans="1:10" x14ac:dyDescent="0.25">
      <c r="A13" s="189" t="s">
        <v>143</v>
      </c>
      <c r="B13" s="184"/>
      <c r="C13" s="184"/>
      <c r="D13" s="184"/>
      <c r="E13" s="184"/>
      <c r="F13" s="110">
        <v>698664.43</v>
      </c>
      <c r="G13" s="110">
        <v>885232.28</v>
      </c>
      <c r="H13" s="110">
        <f>937343-H14</f>
        <v>932443</v>
      </c>
      <c r="I13" s="110">
        <v>931443</v>
      </c>
      <c r="J13" s="111">
        <v>931443</v>
      </c>
    </row>
    <row r="14" spans="1:10" x14ac:dyDescent="0.25">
      <c r="A14" s="180" t="s">
        <v>144</v>
      </c>
      <c r="B14" s="181"/>
      <c r="C14" s="181"/>
      <c r="D14" s="181"/>
      <c r="E14" s="181"/>
      <c r="F14" s="112">
        <v>13182.83</v>
      </c>
      <c r="G14" s="112"/>
      <c r="H14" s="112">
        <v>4900</v>
      </c>
      <c r="I14" s="112">
        <v>2200</v>
      </c>
      <c r="J14" s="111">
        <v>2200</v>
      </c>
    </row>
    <row r="15" spans="1:10" x14ac:dyDescent="0.25">
      <c r="A15" s="172" t="s">
        <v>2</v>
      </c>
      <c r="B15" s="173"/>
      <c r="C15" s="173"/>
      <c r="D15" s="173"/>
      <c r="E15" s="173"/>
      <c r="F15" s="109">
        <f>F9-F12</f>
        <v>8515.0899999999674</v>
      </c>
      <c r="G15" s="109">
        <f t="shared" ref="G15:J15" si="2">G9-G12</f>
        <v>0</v>
      </c>
      <c r="H15" s="109">
        <f t="shared" si="2"/>
        <v>-3700</v>
      </c>
      <c r="I15" s="109">
        <f t="shared" si="2"/>
        <v>0</v>
      </c>
      <c r="J15" s="109">
        <f t="shared" si="2"/>
        <v>0</v>
      </c>
    </row>
    <row r="16" spans="1:10" ht="18" x14ac:dyDescent="0.25">
      <c r="A16" s="20"/>
      <c r="B16" s="19"/>
      <c r="C16" s="19"/>
      <c r="D16" s="19"/>
      <c r="E16" s="19"/>
      <c r="F16" s="19"/>
      <c r="G16" s="19"/>
      <c r="H16" s="113"/>
      <c r="I16" s="113"/>
      <c r="J16" s="113"/>
    </row>
    <row r="17" spans="1:10" ht="15.75" x14ac:dyDescent="0.25">
      <c r="A17" s="182" t="s">
        <v>33</v>
      </c>
      <c r="B17" s="187"/>
      <c r="C17" s="187"/>
      <c r="D17" s="187"/>
      <c r="E17" s="187"/>
      <c r="F17" s="187"/>
      <c r="G17" s="187"/>
      <c r="H17" s="187"/>
      <c r="I17" s="187"/>
      <c r="J17" s="187"/>
    </row>
    <row r="18" spans="1:10" ht="18" x14ac:dyDescent="0.25">
      <c r="A18" s="20"/>
      <c r="B18" s="19"/>
      <c r="C18" s="19"/>
      <c r="D18" s="19"/>
      <c r="E18" s="19"/>
      <c r="F18" s="19"/>
      <c r="G18" s="19"/>
      <c r="H18" s="113"/>
      <c r="I18" s="113"/>
      <c r="J18" s="113"/>
    </row>
    <row r="19" spans="1:10" ht="24" customHeight="1" x14ac:dyDescent="0.25">
      <c r="A19" s="24"/>
      <c r="B19" s="25"/>
      <c r="C19" s="25"/>
      <c r="D19" s="26"/>
      <c r="E19" s="27"/>
      <c r="F19" s="72" t="s">
        <v>107</v>
      </c>
      <c r="G19" s="72" t="s">
        <v>108</v>
      </c>
      <c r="H19" s="72" t="s">
        <v>109</v>
      </c>
      <c r="I19" s="72" t="s">
        <v>163</v>
      </c>
      <c r="J19" s="72" t="s">
        <v>164</v>
      </c>
    </row>
    <row r="20" spans="1:10" x14ac:dyDescent="0.25">
      <c r="A20" s="180" t="s">
        <v>145</v>
      </c>
      <c r="B20" s="181"/>
      <c r="C20" s="181"/>
      <c r="D20" s="181"/>
      <c r="E20" s="181"/>
      <c r="F20" s="112"/>
      <c r="G20" s="112"/>
      <c r="H20" s="112"/>
      <c r="I20" s="112"/>
      <c r="J20" s="111"/>
    </row>
    <row r="21" spans="1:10" x14ac:dyDescent="0.25">
      <c r="A21" s="180" t="s">
        <v>146</v>
      </c>
      <c r="B21" s="181"/>
      <c r="C21" s="181"/>
      <c r="D21" s="181"/>
      <c r="E21" s="181"/>
      <c r="F21" s="112"/>
      <c r="G21" s="112"/>
      <c r="H21" s="112"/>
      <c r="I21" s="112"/>
      <c r="J21" s="111"/>
    </row>
    <row r="22" spans="1:10" x14ac:dyDescent="0.25">
      <c r="A22" s="172" t="s">
        <v>4</v>
      </c>
      <c r="B22" s="173"/>
      <c r="C22" s="173"/>
      <c r="D22" s="173"/>
      <c r="E22" s="173"/>
      <c r="F22" s="109">
        <f>F20-F21</f>
        <v>0</v>
      </c>
      <c r="G22" s="109">
        <f t="shared" ref="G22:J22" si="3">G20-G21</f>
        <v>0</v>
      </c>
      <c r="H22" s="109">
        <f t="shared" si="3"/>
        <v>0</v>
      </c>
      <c r="I22" s="109">
        <f t="shared" si="3"/>
        <v>0</v>
      </c>
      <c r="J22" s="109">
        <f t="shared" si="3"/>
        <v>0</v>
      </c>
    </row>
    <row r="23" spans="1:10" x14ac:dyDescent="0.25">
      <c r="A23" s="172" t="s">
        <v>5</v>
      </c>
      <c r="B23" s="173"/>
      <c r="C23" s="173"/>
      <c r="D23" s="173"/>
      <c r="E23" s="173"/>
      <c r="F23" s="109">
        <f>F15+F22</f>
        <v>8515.0899999999674</v>
      </c>
      <c r="G23" s="109">
        <f t="shared" ref="G23:J23" si="4">G15+G22</f>
        <v>0</v>
      </c>
      <c r="H23" s="109">
        <f t="shared" si="4"/>
        <v>-3700</v>
      </c>
      <c r="I23" s="109">
        <f t="shared" si="4"/>
        <v>0</v>
      </c>
      <c r="J23" s="109">
        <f t="shared" si="4"/>
        <v>0</v>
      </c>
    </row>
    <row r="24" spans="1:10" ht="18" x14ac:dyDescent="0.25">
      <c r="A24" s="18"/>
      <c r="B24" s="19"/>
      <c r="C24" s="19"/>
      <c r="D24" s="19"/>
      <c r="E24" s="19"/>
      <c r="F24" s="19"/>
      <c r="G24" s="19"/>
      <c r="H24" s="113"/>
      <c r="I24" s="113"/>
      <c r="J24" s="113"/>
    </row>
    <row r="25" spans="1:10" ht="15.75" x14ac:dyDescent="0.25">
      <c r="A25" s="182" t="s">
        <v>147</v>
      </c>
      <c r="B25" s="187"/>
      <c r="C25" s="187"/>
      <c r="D25" s="187"/>
      <c r="E25" s="187"/>
      <c r="F25" s="187"/>
      <c r="G25" s="187"/>
      <c r="H25" s="187"/>
      <c r="I25" s="187"/>
      <c r="J25" s="187"/>
    </row>
    <row r="26" spans="1:10" ht="15.75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21.75" customHeight="1" x14ac:dyDescent="0.25">
      <c r="A27" s="24"/>
      <c r="B27" s="25"/>
      <c r="C27" s="25"/>
      <c r="D27" s="26"/>
      <c r="E27" s="27"/>
      <c r="F27" s="72" t="s">
        <v>107</v>
      </c>
      <c r="G27" s="72" t="s">
        <v>108</v>
      </c>
      <c r="H27" s="72" t="s">
        <v>109</v>
      </c>
      <c r="I27" s="72" t="s">
        <v>163</v>
      </c>
      <c r="J27" s="72" t="s">
        <v>164</v>
      </c>
    </row>
    <row r="28" spans="1:10" x14ac:dyDescent="0.25">
      <c r="A28" s="167" t="s">
        <v>148</v>
      </c>
      <c r="B28" s="168"/>
      <c r="C28" s="168"/>
      <c r="D28" s="168"/>
      <c r="E28" s="169"/>
      <c r="F28" s="114">
        <v>0</v>
      </c>
      <c r="G28" s="114">
        <v>0</v>
      </c>
      <c r="H28" s="114">
        <v>2500</v>
      </c>
      <c r="I28" s="114">
        <v>0</v>
      </c>
      <c r="J28" s="115">
        <v>0</v>
      </c>
    </row>
    <row r="29" spans="1:10" x14ac:dyDescent="0.25">
      <c r="A29" s="172" t="s">
        <v>149</v>
      </c>
      <c r="B29" s="173"/>
      <c r="C29" s="173"/>
      <c r="D29" s="173"/>
      <c r="E29" s="173"/>
      <c r="F29" s="116">
        <f>F23+F28</f>
        <v>8515.0899999999674</v>
      </c>
      <c r="G29" s="116">
        <f t="shared" ref="G29:J29" si="5">G23+G28</f>
        <v>0</v>
      </c>
      <c r="H29" s="116">
        <f t="shared" si="5"/>
        <v>-1200</v>
      </c>
      <c r="I29" s="116">
        <f t="shared" si="5"/>
        <v>0</v>
      </c>
      <c r="J29" s="117">
        <f t="shared" si="5"/>
        <v>0</v>
      </c>
    </row>
    <row r="30" spans="1:10" ht="26.25" customHeight="1" x14ac:dyDescent="0.25">
      <c r="A30" s="174" t="s">
        <v>150</v>
      </c>
      <c r="B30" s="175"/>
      <c r="C30" s="175"/>
      <c r="D30" s="175"/>
      <c r="E30" s="176"/>
      <c r="F30" s="116">
        <f>F15+F22+F28-F29</f>
        <v>0</v>
      </c>
      <c r="G30" s="116">
        <f t="shared" ref="G30:J30" si="6">G15+G22+G28-G29</f>
        <v>0</v>
      </c>
      <c r="H30" s="116">
        <f t="shared" si="6"/>
        <v>0</v>
      </c>
      <c r="I30" s="116">
        <f t="shared" si="6"/>
        <v>0</v>
      </c>
      <c r="J30" s="117">
        <f t="shared" si="6"/>
        <v>0</v>
      </c>
    </row>
    <row r="31" spans="1:10" ht="15.75" x14ac:dyDescent="0.25">
      <c r="A31" s="118"/>
      <c r="B31" s="119"/>
      <c r="C31" s="119"/>
      <c r="D31" s="119"/>
      <c r="E31" s="119"/>
      <c r="F31" s="119"/>
      <c r="G31" s="119"/>
      <c r="H31" s="119"/>
      <c r="I31" s="119"/>
      <c r="J31" s="119"/>
    </row>
    <row r="32" spans="1:10" ht="15.75" x14ac:dyDescent="0.25">
      <c r="A32" s="177" t="s">
        <v>151</v>
      </c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ht="18" x14ac:dyDescent="0.25">
      <c r="A33" s="120"/>
      <c r="B33" s="121"/>
      <c r="C33" s="121"/>
      <c r="D33" s="121"/>
      <c r="E33" s="121"/>
      <c r="F33" s="121"/>
      <c r="G33" s="121"/>
      <c r="H33" s="122"/>
      <c r="I33" s="122"/>
      <c r="J33" s="122"/>
    </row>
    <row r="34" spans="1:10" ht="24" customHeight="1" x14ac:dyDescent="0.25">
      <c r="A34" s="123"/>
      <c r="B34" s="124"/>
      <c r="C34" s="124"/>
      <c r="D34" s="125"/>
      <c r="E34" s="126"/>
      <c r="F34" s="127" t="s">
        <v>107</v>
      </c>
      <c r="G34" s="127" t="s">
        <v>108</v>
      </c>
      <c r="H34" s="127" t="s">
        <v>109</v>
      </c>
      <c r="I34" s="72" t="s">
        <v>163</v>
      </c>
      <c r="J34" s="72" t="s">
        <v>164</v>
      </c>
    </row>
    <row r="35" spans="1:10" x14ac:dyDescent="0.25">
      <c r="A35" s="167" t="s">
        <v>148</v>
      </c>
      <c r="B35" s="168"/>
      <c r="C35" s="168"/>
      <c r="D35" s="168"/>
      <c r="E35" s="169"/>
      <c r="F35" s="114">
        <v>8515</v>
      </c>
      <c r="G35" s="114">
        <f>F38</f>
        <v>15813</v>
      </c>
      <c r="H35" s="114">
        <f>G38</f>
        <v>2500</v>
      </c>
      <c r="I35" s="114">
        <f>H38</f>
        <v>0</v>
      </c>
      <c r="J35" s="115">
        <f>I38</f>
        <v>0</v>
      </c>
    </row>
    <row r="36" spans="1:10" ht="24.75" customHeight="1" x14ac:dyDescent="0.25">
      <c r="A36" s="167" t="s">
        <v>3</v>
      </c>
      <c r="B36" s="168"/>
      <c r="C36" s="168"/>
      <c r="D36" s="168"/>
      <c r="E36" s="169"/>
      <c r="F36" s="114">
        <v>0</v>
      </c>
      <c r="G36" s="114">
        <v>13313</v>
      </c>
      <c r="H36" s="114">
        <v>2500</v>
      </c>
      <c r="I36" s="114">
        <v>0</v>
      </c>
      <c r="J36" s="115">
        <v>0</v>
      </c>
    </row>
    <row r="37" spans="1:10" x14ac:dyDescent="0.25">
      <c r="A37" s="167" t="s">
        <v>152</v>
      </c>
      <c r="B37" s="170"/>
      <c r="C37" s="170"/>
      <c r="D37" s="170"/>
      <c r="E37" s="171"/>
      <c r="F37" s="114">
        <v>7298</v>
      </c>
      <c r="G37" s="114"/>
      <c r="H37" s="114">
        <v>0</v>
      </c>
      <c r="I37" s="114">
        <v>0</v>
      </c>
      <c r="J37" s="115">
        <v>0</v>
      </c>
    </row>
    <row r="38" spans="1:10" x14ac:dyDescent="0.25">
      <c r="A38" s="172" t="s">
        <v>149</v>
      </c>
      <c r="B38" s="173"/>
      <c r="C38" s="173"/>
      <c r="D38" s="173"/>
      <c r="E38" s="173"/>
      <c r="F38" s="128">
        <f>F35-F36+F37</f>
        <v>15813</v>
      </c>
      <c r="G38" s="128">
        <f t="shared" ref="G38:J38" si="7">G35-G36+G37</f>
        <v>2500</v>
      </c>
      <c r="H38" s="128">
        <f t="shared" si="7"/>
        <v>0</v>
      </c>
      <c r="I38" s="128">
        <f t="shared" si="7"/>
        <v>0</v>
      </c>
      <c r="J38" s="129">
        <f t="shared" si="7"/>
        <v>0</v>
      </c>
    </row>
    <row r="39" spans="1:10" x14ac:dyDescent="0.25">
      <c r="G39"/>
      <c r="H39"/>
      <c r="I39"/>
      <c r="J39"/>
    </row>
    <row r="40" spans="1:10" x14ac:dyDescent="0.25">
      <c r="A40" s="178" t="s">
        <v>111</v>
      </c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x14ac:dyDescent="0.25">
      <c r="G41"/>
      <c r="H41"/>
      <c r="I41"/>
      <c r="J41"/>
    </row>
  </sheetData>
  <mergeCells count="26">
    <mergeCell ref="A4:E4"/>
    <mergeCell ref="A5:E5"/>
    <mergeCell ref="A40:J40"/>
    <mergeCell ref="A14:E14"/>
    <mergeCell ref="A1:J1"/>
    <mergeCell ref="A10:E10"/>
    <mergeCell ref="A11:E11"/>
    <mergeCell ref="A3:J3"/>
    <mergeCell ref="A6:J6"/>
    <mergeCell ref="A9:E9"/>
    <mergeCell ref="A13:E13"/>
    <mergeCell ref="A17:J17"/>
    <mergeCell ref="A21:E21"/>
    <mergeCell ref="A22:E22"/>
    <mergeCell ref="A23:E23"/>
    <mergeCell ref="A15:E15"/>
    <mergeCell ref="A20:E20"/>
    <mergeCell ref="A25:J25"/>
    <mergeCell ref="A36:E36"/>
    <mergeCell ref="A37:E37"/>
    <mergeCell ref="A38:E38"/>
    <mergeCell ref="A28:E28"/>
    <mergeCell ref="A29:E29"/>
    <mergeCell ref="A30:E30"/>
    <mergeCell ref="A32:J32"/>
    <mergeCell ref="A35:E3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5" width="25.28515625" customWidth="1"/>
    <col min="6" max="9" width="25.28515625" style="35" customWidth="1"/>
  </cols>
  <sheetData>
    <row r="1" spans="1:10" ht="41.25" customHeight="1" x14ac:dyDescent="0.25">
      <c r="A1" s="224" t="s">
        <v>170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18" customHeight="1" x14ac:dyDescent="0.25">
      <c r="A2" s="3"/>
      <c r="B2" s="3"/>
      <c r="C2" s="3"/>
      <c r="D2" s="3"/>
      <c r="E2" s="20"/>
      <c r="F2" s="33"/>
      <c r="G2" s="33"/>
      <c r="H2" s="33"/>
      <c r="I2" s="33"/>
    </row>
    <row r="3" spans="1:10" ht="36.75" customHeight="1" x14ac:dyDescent="0.25">
      <c r="A3" s="182" t="s">
        <v>24</v>
      </c>
      <c r="B3" s="182"/>
      <c r="C3" s="182"/>
      <c r="D3" s="182"/>
      <c r="E3" s="182"/>
      <c r="F3" s="182"/>
      <c r="G3" s="182"/>
      <c r="H3" s="186"/>
      <c r="I3" s="186"/>
    </row>
    <row r="4" spans="1:10" ht="18" x14ac:dyDescent="0.25">
      <c r="A4" s="3"/>
      <c r="B4" s="3"/>
      <c r="C4" s="3"/>
      <c r="D4" s="3"/>
      <c r="E4" s="20"/>
      <c r="F4" s="33"/>
      <c r="G4" s="33"/>
      <c r="H4" s="34"/>
      <c r="I4" s="34"/>
    </row>
    <row r="5" spans="1:10" ht="18" customHeight="1" x14ac:dyDescent="0.25">
      <c r="A5" s="182" t="s">
        <v>7</v>
      </c>
      <c r="B5" s="187"/>
      <c r="C5" s="187"/>
      <c r="D5" s="187"/>
      <c r="E5" s="187"/>
      <c r="F5" s="187"/>
      <c r="G5" s="187"/>
      <c r="H5" s="187"/>
      <c r="I5" s="187"/>
    </row>
    <row r="6" spans="1:10" ht="18" x14ac:dyDescent="0.25">
      <c r="A6" s="3"/>
      <c r="B6" s="3"/>
      <c r="C6" s="3"/>
      <c r="D6" s="3"/>
      <c r="E6" s="20"/>
      <c r="F6" s="33"/>
      <c r="G6" s="33"/>
      <c r="H6" s="34"/>
      <c r="I6" s="34"/>
    </row>
    <row r="7" spans="1:10" ht="15.75" customHeight="1" x14ac:dyDescent="0.25">
      <c r="A7" s="182" t="s">
        <v>127</v>
      </c>
      <c r="B7" s="182"/>
      <c r="C7" s="182"/>
      <c r="D7" s="182"/>
      <c r="E7" s="182"/>
      <c r="F7" s="182"/>
      <c r="G7" s="182"/>
      <c r="H7" s="182"/>
      <c r="I7" s="182"/>
    </row>
    <row r="8" spans="1:10" ht="18" x14ac:dyDescent="0.25">
      <c r="A8" s="3"/>
      <c r="B8" s="3"/>
      <c r="C8" s="3"/>
      <c r="D8" s="3"/>
      <c r="E8" s="20"/>
      <c r="F8" s="33"/>
      <c r="G8" s="33"/>
      <c r="H8" s="34"/>
      <c r="I8" s="34"/>
    </row>
    <row r="9" spans="1:10" ht="25.5" customHeight="1" x14ac:dyDescent="0.25">
      <c r="A9" s="17" t="s">
        <v>8</v>
      </c>
      <c r="B9" s="16" t="s">
        <v>9</v>
      </c>
      <c r="C9" s="16" t="s">
        <v>10</v>
      </c>
      <c r="D9" s="16" t="s">
        <v>6</v>
      </c>
      <c r="E9" s="70" t="s">
        <v>107</v>
      </c>
      <c r="F9" s="17" t="s">
        <v>108</v>
      </c>
      <c r="G9" s="17" t="s">
        <v>112</v>
      </c>
      <c r="H9" s="17" t="s">
        <v>161</v>
      </c>
      <c r="I9" s="17" t="s">
        <v>162</v>
      </c>
    </row>
    <row r="10" spans="1:10" x14ac:dyDescent="0.25">
      <c r="A10" s="17"/>
      <c r="B10" s="190" t="s">
        <v>58</v>
      </c>
      <c r="C10" s="191"/>
      <c r="D10" s="192"/>
      <c r="E10" s="70"/>
      <c r="F10" s="36">
        <f>F11+F23</f>
        <v>885232.28</v>
      </c>
      <c r="G10" s="36">
        <f>G11</f>
        <v>933643</v>
      </c>
      <c r="H10" s="36">
        <f>H11+H23</f>
        <v>933643</v>
      </c>
      <c r="I10" s="36">
        <f>I11+I23</f>
        <v>933643</v>
      </c>
    </row>
    <row r="11" spans="1:10" ht="15.75" customHeight="1" x14ac:dyDescent="0.25">
      <c r="A11" s="8">
        <v>6</v>
      </c>
      <c r="B11" s="57">
        <v>6</v>
      </c>
      <c r="C11" s="57"/>
      <c r="D11" s="57" t="s">
        <v>11</v>
      </c>
      <c r="E11" s="84">
        <f>E12+E15+E17+E20</f>
        <v>720362.35</v>
      </c>
      <c r="F11" s="54">
        <f>F12+F15+F17+F20</f>
        <v>885232.28</v>
      </c>
      <c r="G11" s="54">
        <f>G12+G15+G17+G20</f>
        <v>933643</v>
      </c>
      <c r="H11" s="54">
        <f t="shared" ref="H11:I11" si="0">H12+H15+H17+H20</f>
        <v>933643</v>
      </c>
      <c r="I11" s="54">
        <f t="shared" si="0"/>
        <v>933643</v>
      </c>
      <c r="J11" s="32"/>
    </row>
    <row r="12" spans="1:10" ht="38.25" x14ac:dyDescent="0.25">
      <c r="A12" s="8"/>
      <c r="B12" s="55">
        <v>63</v>
      </c>
      <c r="C12" s="55"/>
      <c r="D12" s="55" t="s">
        <v>35</v>
      </c>
      <c r="E12" s="86">
        <f>E13+E14</f>
        <v>648282.48</v>
      </c>
      <c r="F12" s="91">
        <f>SUM(F13:F14)</f>
        <v>795493.75</v>
      </c>
      <c r="G12" s="91">
        <f>SUM(G13:G14)</f>
        <v>870250</v>
      </c>
      <c r="H12" s="91">
        <f t="shared" ref="H12:I12" si="1">SUM(H13:H14)</f>
        <v>870250</v>
      </c>
      <c r="I12" s="91">
        <f t="shared" si="1"/>
        <v>870250</v>
      </c>
    </row>
    <row r="13" spans="1:10" x14ac:dyDescent="0.25">
      <c r="A13" s="9"/>
      <c r="B13" s="9"/>
      <c r="C13" s="10" t="s">
        <v>67</v>
      </c>
      <c r="D13" s="10" t="s">
        <v>39</v>
      </c>
      <c r="E13" s="87">
        <f>627043.32+1980.86</f>
        <v>629024.17999999993</v>
      </c>
      <c r="F13" s="92">
        <v>789550</v>
      </c>
      <c r="G13" s="92">
        <v>869050</v>
      </c>
      <c r="H13" s="92">
        <v>869050</v>
      </c>
      <c r="I13" s="92">
        <v>869050</v>
      </c>
    </row>
    <row r="14" spans="1:10" x14ac:dyDescent="0.25">
      <c r="A14" s="9"/>
      <c r="B14" s="9"/>
      <c r="C14" s="67" t="s">
        <v>68</v>
      </c>
      <c r="D14" s="10" t="s">
        <v>40</v>
      </c>
      <c r="E14" s="87">
        <v>19258.3</v>
      </c>
      <c r="F14" s="93">
        <v>5943.75</v>
      </c>
      <c r="G14" s="93">
        <v>1200</v>
      </c>
      <c r="H14" s="93">
        <v>1200</v>
      </c>
      <c r="I14" s="93">
        <v>1200</v>
      </c>
    </row>
    <row r="15" spans="1:10" ht="51" x14ac:dyDescent="0.25">
      <c r="A15" s="9"/>
      <c r="B15" s="58">
        <v>65</v>
      </c>
      <c r="C15" s="59"/>
      <c r="D15" s="60" t="s">
        <v>41</v>
      </c>
      <c r="E15" s="98">
        <f>E16</f>
        <v>26002.09</v>
      </c>
      <c r="F15" s="91">
        <f>SUM(F16)</f>
        <v>25958</v>
      </c>
      <c r="G15" s="91">
        <f>SUM(G16)</f>
        <v>11300</v>
      </c>
      <c r="H15" s="91">
        <f t="shared" ref="H15:I15" si="2">SUM(H16)</f>
        <v>11300</v>
      </c>
      <c r="I15" s="91">
        <f t="shared" si="2"/>
        <v>11300</v>
      </c>
    </row>
    <row r="16" spans="1:10" x14ac:dyDescent="0.25">
      <c r="A16" s="9"/>
      <c r="B16" s="23"/>
      <c r="C16" s="10" t="s">
        <v>69</v>
      </c>
      <c r="D16" s="10" t="s">
        <v>44</v>
      </c>
      <c r="E16" s="87">
        <f>26001.93+0.16</f>
        <v>26002.09</v>
      </c>
      <c r="F16" s="93">
        <v>25958</v>
      </c>
      <c r="G16" s="93">
        <v>11300</v>
      </c>
      <c r="H16" s="93">
        <v>11300</v>
      </c>
      <c r="I16" s="93">
        <v>11300</v>
      </c>
    </row>
    <row r="17" spans="1:9" ht="38.25" x14ac:dyDescent="0.25">
      <c r="A17" s="9"/>
      <c r="B17" s="58">
        <v>66</v>
      </c>
      <c r="C17" s="59"/>
      <c r="D17" s="60" t="s">
        <v>42</v>
      </c>
      <c r="E17" s="98">
        <f>E18+E19</f>
        <v>3426.4300000000003</v>
      </c>
      <c r="F17" s="91">
        <f>SUM(F18:F19)</f>
        <v>1251.0999999999999</v>
      </c>
      <c r="G17" s="91">
        <f>SUM(G18:G19)</f>
        <v>700</v>
      </c>
      <c r="H17" s="91">
        <f t="shared" ref="H17:I17" si="3">SUM(H18:H19)</f>
        <v>700</v>
      </c>
      <c r="I17" s="91">
        <f t="shared" si="3"/>
        <v>700</v>
      </c>
    </row>
    <row r="18" spans="1:9" x14ac:dyDescent="0.25">
      <c r="A18" s="9"/>
      <c r="B18" s="23"/>
      <c r="C18" s="67" t="s">
        <v>70</v>
      </c>
      <c r="D18" s="10" t="s">
        <v>43</v>
      </c>
      <c r="E18" s="87">
        <v>3407.32</v>
      </c>
      <c r="F18" s="93">
        <v>1045.23</v>
      </c>
      <c r="G18" s="93">
        <v>500</v>
      </c>
      <c r="H18" s="93">
        <v>500</v>
      </c>
      <c r="I18" s="93">
        <v>500</v>
      </c>
    </row>
    <row r="19" spans="1:9" x14ac:dyDescent="0.25">
      <c r="A19" s="9"/>
      <c r="B19" s="23"/>
      <c r="C19" s="10" t="s">
        <v>71</v>
      </c>
      <c r="D19" s="10" t="s">
        <v>31</v>
      </c>
      <c r="E19" s="87">
        <v>19.11</v>
      </c>
      <c r="F19" s="93">
        <v>205.87</v>
      </c>
      <c r="G19" s="93">
        <v>200</v>
      </c>
      <c r="H19" s="93">
        <v>200</v>
      </c>
      <c r="I19" s="93">
        <v>200</v>
      </c>
    </row>
    <row r="20" spans="1:9" ht="38.25" x14ac:dyDescent="0.25">
      <c r="A20" s="9"/>
      <c r="B20" s="58">
        <v>67</v>
      </c>
      <c r="C20" s="59"/>
      <c r="D20" s="55" t="s">
        <v>36</v>
      </c>
      <c r="E20" s="86">
        <f>E21+E22</f>
        <v>42651.35</v>
      </c>
      <c r="F20" s="91">
        <f>SUM(F21:F22)</f>
        <v>62529.43</v>
      </c>
      <c r="G20" s="91">
        <f>SUM(G21:G22)</f>
        <v>51393</v>
      </c>
      <c r="H20" s="91">
        <f t="shared" ref="H20:I20" si="4">SUM(H21:H22)</f>
        <v>51393</v>
      </c>
      <c r="I20" s="91">
        <f t="shared" si="4"/>
        <v>51393</v>
      </c>
    </row>
    <row r="21" spans="1:9" ht="25.5" x14ac:dyDescent="0.25">
      <c r="A21" s="9"/>
      <c r="B21" s="9"/>
      <c r="C21" s="10" t="s">
        <v>72</v>
      </c>
      <c r="D21" s="15" t="s">
        <v>45</v>
      </c>
      <c r="E21" s="89">
        <v>13808.31</v>
      </c>
      <c r="F21" s="93">
        <v>37235</v>
      </c>
      <c r="G21" s="93">
        <v>28710</v>
      </c>
      <c r="H21" s="93">
        <v>28710</v>
      </c>
      <c r="I21" s="93">
        <v>28710</v>
      </c>
    </row>
    <row r="22" spans="1:9" x14ac:dyDescent="0.25">
      <c r="A22" s="9"/>
      <c r="B22" s="9"/>
      <c r="C22" s="10" t="s">
        <v>73</v>
      </c>
      <c r="D22" s="14" t="s">
        <v>46</v>
      </c>
      <c r="E22" s="99">
        <v>28843.040000000001</v>
      </c>
      <c r="F22" s="93">
        <v>25294.43</v>
      </c>
      <c r="G22" s="93">
        <v>22683</v>
      </c>
      <c r="H22" s="93">
        <v>22683</v>
      </c>
      <c r="I22" s="93">
        <v>22683</v>
      </c>
    </row>
    <row r="23" spans="1:9" ht="25.5" hidden="1" x14ac:dyDescent="0.25">
      <c r="A23" s="11">
        <v>7</v>
      </c>
      <c r="B23" s="30">
        <v>7</v>
      </c>
      <c r="C23" s="30"/>
      <c r="D23" s="31" t="s">
        <v>13</v>
      </c>
      <c r="E23" s="88"/>
      <c r="F23" s="94">
        <f>F24</f>
        <v>0</v>
      </c>
      <c r="G23" s="94"/>
      <c r="H23" s="94">
        <f t="shared" ref="H23:I23" si="5">H24</f>
        <v>0</v>
      </c>
      <c r="I23" s="94">
        <f t="shared" si="5"/>
        <v>0</v>
      </c>
    </row>
    <row r="24" spans="1:9" ht="38.25" hidden="1" x14ac:dyDescent="0.25">
      <c r="A24" s="13"/>
      <c r="B24" s="13">
        <v>72</v>
      </c>
      <c r="C24" s="13"/>
      <c r="D24" s="22" t="s">
        <v>34</v>
      </c>
      <c r="E24" s="89"/>
      <c r="F24" s="93"/>
      <c r="G24" s="93"/>
      <c r="H24" s="93"/>
      <c r="I24" s="93"/>
    </row>
    <row r="25" spans="1:9" ht="25.5" hidden="1" x14ac:dyDescent="0.25">
      <c r="A25" s="13"/>
      <c r="B25" s="13"/>
      <c r="C25" s="13">
        <v>71</v>
      </c>
      <c r="D25" s="14" t="s">
        <v>13</v>
      </c>
      <c r="E25" s="99"/>
      <c r="F25" s="93"/>
      <c r="G25" s="93"/>
      <c r="H25" s="93"/>
      <c r="I25" s="95"/>
    </row>
    <row r="26" spans="1:9" x14ac:dyDescent="0.25">
      <c r="A26" s="8">
        <v>9</v>
      </c>
      <c r="B26" s="61">
        <v>9</v>
      </c>
      <c r="C26" s="61"/>
      <c r="D26" s="62" t="s">
        <v>47</v>
      </c>
      <c r="E26" s="90">
        <f>E27</f>
        <v>15812.85</v>
      </c>
      <c r="F26" s="140">
        <f>F27</f>
        <v>2500</v>
      </c>
      <c r="G26" s="140">
        <f t="shared" ref="G26:I26" si="6">G27</f>
        <v>3700</v>
      </c>
      <c r="H26" s="140">
        <f t="shared" si="6"/>
        <v>0</v>
      </c>
      <c r="I26" s="140">
        <f t="shared" si="6"/>
        <v>0</v>
      </c>
    </row>
    <row r="27" spans="1:9" x14ac:dyDescent="0.25">
      <c r="A27" s="8"/>
      <c r="B27" s="13">
        <v>92</v>
      </c>
      <c r="C27" s="13"/>
      <c r="D27" s="22" t="s">
        <v>48</v>
      </c>
      <c r="E27" s="89">
        <f>E28+E29+E30+E31</f>
        <v>15812.85</v>
      </c>
      <c r="F27" s="93">
        <f>SUM(F28:F31)</f>
        <v>2500</v>
      </c>
      <c r="G27" s="93">
        <f t="shared" ref="G27:I27" si="7">SUM(G28:G31)</f>
        <v>3700</v>
      </c>
      <c r="H27" s="93">
        <f t="shared" si="7"/>
        <v>0</v>
      </c>
      <c r="I27" s="93">
        <f t="shared" si="7"/>
        <v>0</v>
      </c>
    </row>
    <row r="28" spans="1:9" x14ac:dyDescent="0.25">
      <c r="A28" s="8"/>
      <c r="B28" s="13"/>
      <c r="C28" s="67" t="s">
        <v>70</v>
      </c>
      <c r="D28" s="10" t="s">
        <v>129</v>
      </c>
      <c r="E28" s="100">
        <v>545.23</v>
      </c>
      <c r="F28" s="93">
        <v>2000</v>
      </c>
      <c r="G28" s="93"/>
      <c r="H28" s="93"/>
      <c r="I28" s="95"/>
    </row>
    <row r="29" spans="1:9" x14ac:dyDescent="0.25">
      <c r="A29" s="8"/>
      <c r="B29" s="13"/>
      <c r="C29" s="10" t="s">
        <v>71</v>
      </c>
      <c r="D29" s="10" t="s">
        <v>130</v>
      </c>
      <c r="E29" s="100">
        <v>65.87</v>
      </c>
      <c r="F29" s="93">
        <v>0</v>
      </c>
      <c r="G29" s="93"/>
      <c r="H29" s="93"/>
      <c r="I29" s="95"/>
    </row>
    <row r="30" spans="1:9" x14ac:dyDescent="0.25">
      <c r="A30" s="8"/>
      <c r="B30" s="13"/>
      <c r="C30" s="10" t="s">
        <v>69</v>
      </c>
      <c r="D30" s="29" t="s">
        <v>55</v>
      </c>
      <c r="E30" s="100">
        <v>13758</v>
      </c>
      <c r="F30" s="93">
        <v>0</v>
      </c>
      <c r="G30" s="93">
        <v>3500</v>
      </c>
      <c r="H30" s="93"/>
      <c r="I30" s="95"/>
    </row>
    <row r="31" spans="1:9" x14ac:dyDescent="0.25">
      <c r="A31" s="13"/>
      <c r="B31" s="13"/>
      <c r="C31" s="10" t="s">
        <v>68</v>
      </c>
      <c r="D31" s="29" t="s">
        <v>60</v>
      </c>
      <c r="E31" s="100">
        <v>1443.75</v>
      </c>
      <c r="F31" s="93">
        <v>500</v>
      </c>
      <c r="G31" s="93">
        <v>200</v>
      </c>
      <c r="H31" s="93"/>
      <c r="I31" s="95"/>
    </row>
    <row r="32" spans="1:9" x14ac:dyDescent="0.25">
      <c r="A32" s="194" t="s">
        <v>66</v>
      </c>
      <c r="B32" s="194"/>
      <c r="C32" s="194"/>
      <c r="D32" s="194"/>
      <c r="E32" s="96">
        <f>E26+E11</f>
        <v>736175.2</v>
      </c>
      <c r="F32" s="97">
        <f>F11+F26</f>
        <v>887732.28</v>
      </c>
      <c r="G32" s="97">
        <f>G11+G26</f>
        <v>937343</v>
      </c>
      <c r="H32" s="97">
        <f>H11+H26</f>
        <v>933643</v>
      </c>
      <c r="I32" s="97">
        <f>I11+I26</f>
        <v>933643</v>
      </c>
    </row>
    <row r="34" spans="1:9" ht="32.25" customHeight="1" x14ac:dyDescent="0.25">
      <c r="A34" s="182" t="s">
        <v>128</v>
      </c>
      <c r="B34" s="193"/>
      <c r="C34" s="193"/>
      <c r="D34" s="193"/>
      <c r="E34" s="193"/>
      <c r="F34" s="193"/>
      <c r="G34" s="193"/>
      <c r="H34" s="193"/>
      <c r="I34" s="193"/>
    </row>
    <row r="35" spans="1:9" ht="18" x14ac:dyDescent="0.25">
      <c r="A35" s="3"/>
      <c r="B35" s="3"/>
      <c r="C35" s="3"/>
      <c r="D35" s="3"/>
      <c r="E35" s="20"/>
      <c r="F35" s="33"/>
      <c r="G35" s="33"/>
      <c r="H35" s="34"/>
      <c r="I35" s="34"/>
    </row>
    <row r="36" spans="1:9" ht="23.25" customHeight="1" x14ac:dyDescent="0.25">
      <c r="A36" s="17" t="s">
        <v>8</v>
      </c>
      <c r="B36" s="16" t="s">
        <v>9</v>
      </c>
      <c r="C36" s="16" t="s">
        <v>10</v>
      </c>
      <c r="D36" s="16" t="s">
        <v>14</v>
      </c>
      <c r="E36" s="71" t="s">
        <v>107</v>
      </c>
      <c r="F36" s="17" t="s">
        <v>108</v>
      </c>
      <c r="G36" s="17" t="s">
        <v>112</v>
      </c>
      <c r="H36" s="17" t="s">
        <v>161</v>
      </c>
      <c r="I36" s="17" t="s">
        <v>162</v>
      </c>
    </row>
    <row r="37" spans="1:9" x14ac:dyDescent="0.25">
      <c r="A37" s="17"/>
      <c r="B37" s="190" t="s">
        <v>59</v>
      </c>
      <c r="C37" s="191"/>
      <c r="D37" s="192"/>
      <c r="E37" s="104">
        <v>711847.26</v>
      </c>
      <c r="F37" s="36">
        <f>F38+F61</f>
        <v>885232.27999999991</v>
      </c>
      <c r="G37" s="36">
        <f>G38+G61</f>
        <v>937343</v>
      </c>
      <c r="H37" s="36">
        <f>H38+H61</f>
        <v>933643</v>
      </c>
      <c r="I37" s="36">
        <f>I38+I61</f>
        <v>933643</v>
      </c>
    </row>
    <row r="38" spans="1:9" ht="15.75" customHeight="1" x14ac:dyDescent="0.25">
      <c r="A38" s="8">
        <v>3</v>
      </c>
      <c r="B38" s="57">
        <v>3</v>
      </c>
      <c r="C38" s="57"/>
      <c r="D38" s="57" t="s">
        <v>15</v>
      </c>
      <c r="E38" s="84">
        <v>699395.72</v>
      </c>
      <c r="F38" s="137">
        <f>F39+F43+F52+F56+F59</f>
        <v>871237.27999999991</v>
      </c>
      <c r="G38" s="137">
        <f>G39+G43+G52+G56+G59</f>
        <v>931743</v>
      </c>
      <c r="H38" s="137">
        <f>H39+H43+H52+H56+H59</f>
        <v>931443</v>
      </c>
      <c r="I38" s="137">
        <f>I39+I43+I52+I56+I59</f>
        <v>931443</v>
      </c>
    </row>
    <row r="39" spans="1:9" ht="15.75" customHeight="1" x14ac:dyDescent="0.25">
      <c r="A39" s="8"/>
      <c r="B39" s="55">
        <v>31</v>
      </c>
      <c r="C39" s="55"/>
      <c r="D39" s="55" t="s">
        <v>16</v>
      </c>
      <c r="E39" s="82">
        <f>E40+E41+E42</f>
        <v>586766.86</v>
      </c>
      <c r="F39" s="136">
        <f>SUM(F40:F42)</f>
        <v>717013.08</v>
      </c>
      <c r="G39" s="136">
        <f>SUM(G40:G42)</f>
        <v>790190</v>
      </c>
      <c r="H39" s="136">
        <f>SUM(H40:H42)</f>
        <v>790190</v>
      </c>
      <c r="I39" s="136">
        <f>SUM(I40:I42)</f>
        <v>790190</v>
      </c>
    </row>
    <row r="40" spans="1:9" ht="25.5" x14ac:dyDescent="0.25">
      <c r="A40" s="9"/>
      <c r="B40" s="9"/>
      <c r="C40" s="67" t="s">
        <v>72</v>
      </c>
      <c r="D40" s="14" t="s">
        <v>49</v>
      </c>
      <c r="E40" s="103">
        <v>5052.1099999999997</v>
      </c>
      <c r="F40" s="138">
        <v>7200</v>
      </c>
      <c r="G40" s="138">
        <v>8550</v>
      </c>
      <c r="H40" s="138">
        <v>8550</v>
      </c>
      <c r="I40" s="138">
        <v>8550</v>
      </c>
    </row>
    <row r="41" spans="1:9" x14ac:dyDescent="0.25">
      <c r="A41" s="9"/>
      <c r="B41" s="9"/>
      <c r="C41" s="10" t="s">
        <v>67</v>
      </c>
      <c r="D41" s="10" t="s">
        <v>39</v>
      </c>
      <c r="E41" s="85">
        <v>580829.27</v>
      </c>
      <c r="F41" s="138">
        <v>708250</v>
      </c>
      <c r="G41" s="138">
        <v>781640</v>
      </c>
      <c r="H41" s="138">
        <v>781640</v>
      </c>
      <c r="I41" s="138">
        <v>781640</v>
      </c>
    </row>
    <row r="42" spans="1:9" ht="15.75" customHeight="1" x14ac:dyDescent="0.25">
      <c r="A42" s="9"/>
      <c r="B42" s="9"/>
      <c r="C42" s="10" t="s">
        <v>68</v>
      </c>
      <c r="D42" s="10" t="s">
        <v>51</v>
      </c>
      <c r="E42" s="85">
        <v>885.48</v>
      </c>
      <c r="F42" s="138">
        <v>1563.08</v>
      </c>
      <c r="G42" s="138">
        <v>0</v>
      </c>
      <c r="H42" s="138">
        <v>0</v>
      </c>
      <c r="I42" s="138">
        <v>0</v>
      </c>
    </row>
    <row r="43" spans="1:9" x14ac:dyDescent="0.25">
      <c r="A43" s="9"/>
      <c r="B43" s="58">
        <v>32</v>
      </c>
      <c r="C43" s="59"/>
      <c r="D43" s="58" t="s">
        <v>27</v>
      </c>
      <c r="E43" s="101">
        <f>E44+E45+E46+E47+E48+E49+E50</f>
        <v>101383.09</v>
      </c>
      <c r="F43" s="136">
        <f>SUM(F44:F51)</f>
        <v>145700.51000000004</v>
      </c>
      <c r="G43" s="136">
        <f>SUM(G44:G51)</f>
        <v>131803</v>
      </c>
      <c r="H43" s="136">
        <f>SUM(H44:H51)</f>
        <v>131503</v>
      </c>
      <c r="I43" s="136">
        <f>SUM(I44:I51)</f>
        <v>131503</v>
      </c>
    </row>
    <row r="44" spans="1:9" x14ac:dyDescent="0.25">
      <c r="A44" s="9"/>
      <c r="B44" s="9"/>
      <c r="C44" s="10" t="s">
        <v>72</v>
      </c>
      <c r="D44" s="10" t="s">
        <v>12</v>
      </c>
      <c r="E44" s="85">
        <v>5464.09</v>
      </c>
      <c r="F44" s="138">
        <v>25360</v>
      </c>
      <c r="G44" s="138">
        <v>18650</v>
      </c>
      <c r="H44" s="138">
        <v>18650</v>
      </c>
      <c r="I44" s="138">
        <v>18650</v>
      </c>
    </row>
    <row r="45" spans="1:9" x14ac:dyDescent="0.25">
      <c r="A45" s="9"/>
      <c r="B45" s="9"/>
      <c r="C45" s="10" t="s">
        <v>73</v>
      </c>
      <c r="D45" s="14" t="s">
        <v>46</v>
      </c>
      <c r="E45" s="103">
        <v>27886.01</v>
      </c>
      <c r="F45" s="138">
        <v>24880.74</v>
      </c>
      <c r="G45" s="138">
        <v>21573</v>
      </c>
      <c r="H45" s="138">
        <v>21573</v>
      </c>
      <c r="I45" s="138">
        <v>21573</v>
      </c>
    </row>
    <row r="46" spans="1:9" x14ac:dyDescent="0.25">
      <c r="A46" s="9"/>
      <c r="B46" s="9"/>
      <c r="C46" s="10" t="s">
        <v>70</v>
      </c>
      <c r="D46" s="10" t="s">
        <v>43</v>
      </c>
      <c r="E46" s="85">
        <v>325.17</v>
      </c>
      <c r="F46" s="138">
        <v>1045.23</v>
      </c>
      <c r="G46" s="138">
        <v>500</v>
      </c>
      <c r="H46" s="138">
        <v>500</v>
      </c>
      <c r="I46" s="138">
        <v>500</v>
      </c>
    </row>
    <row r="47" spans="1:9" x14ac:dyDescent="0.25">
      <c r="A47" s="9"/>
      <c r="B47" s="9"/>
      <c r="C47" s="10" t="s">
        <v>71</v>
      </c>
      <c r="D47" s="10" t="s">
        <v>31</v>
      </c>
      <c r="E47" s="85">
        <v>101.59</v>
      </c>
      <c r="F47" s="138">
        <v>205.87</v>
      </c>
      <c r="G47" s="138">
        <v>200</v>
      </c>
      <c r="H47" s="138">
        <v>200</v>
      </c>
      <c r="I47" s="138">
        <v>200</v>
      </c>
    </row>
    <row r="48" spans="1:9" x14ac:dyDescent="0.25">
      <c r="A48" s="9"/>
      <c r="B48" s="9"/>
      <c r="C48" s="10" t="s">
        <v>74</v>
      </c>
      <c r="D48" s="10" t="s">
        <v>50</v>
      </c>
      <c r="E48" s="85">
        <v>13807.94</v>
      </c>
      <c r="F48" s="138">
        <v>18958</v>
      </c>
      <c r="G48" s="138">
        <v>12100</v>
      </c>
      <c r="H48" s="138">
        <v>11800</v>
      </c>
      <c r="I48" s="138">
        <f>H48</f>
        <v>11800</v>
      </c>
    </row>
    <row r="49" spans="1:9" x14ac:dyDescent="0.25">
      <c r="A49" s="9"/>
      <c r="B49" s="9"/>
      <c r="C49" s="10" t="s">
        <v>67</v>
      </c>
      <c r="D49" s="10" t="s">
        <v>39</v>
      </c>
      <c r="E49" s="85">
        <v>36774.019999999997</v>
      </c>
      <c r="F49" s="139">
        <v>70870</v>
      </c>
      <c r="G49" s="139">
        <v>77380</v>
      </c>
      <c r="H49" s="139">
        <v>77380</v>
      </c>
      <c r="I49" s="139">
        <v>77380</v>
      </c>
    </row>
    <row r="50" spans="1:9" x14ac:dyDescent="0.25">
      <c r="A50" s="9"/>
      <c r="B50" s="9"/>
      <c r="C50" s="10" t="s">
        <v>68</v>
      </c>
      <c r="D50" s="10" t="s">
        <v>51</v>
      </c>
      <c r="E50" s="85">
        <v>17024.27</v>
      </c>
      <c r="F50" s="138">
        <v>4380.67</v>
      </c>
      <c r="G50" s="138">
        <v>1400</v>
      </c>
      <c r="H50" s="138">
        <v>1400</v>
      </c>
      <c r="I50" s="138">
        <v>1400</v>
      </c>
    </row>
    <row r="51" spans="1:9" ht="25.5" hidden="1" x14ac:dyDescent="0.25">
      <c r="A51" s="9"/>
      <c r="B51" s="9"/>
      <c r="C51" s="10">
        <v>71</v>
      </c>
      <c r="D51" s="14" t="s">
        <v>13</v>
      </c>
      <c r="E51" s="103"/>
      <c r="F51" s="138"/>
      <c r="G51" s="138"/>
      <c r="H51" s="138"/>
      <c r="I51" s="138"/>
    </row>
    <row r="52" spans="1:9" x14ac:dyDescent="0.25">
      <c r="A52" s="9"/>
      <c r="B52" s="58">
        <v>34</v>
      </c>
      <c r="C52" s="59"/>
      <c r="D52" s="65" t="s">
        <v>52</v>
      </c>
      <c r="E52" s="102">
        <f>E53+E55</f>
        <v>792.01</v>
      </c>
      <c r="F52" s="136">
        <f>SUM(F53:F55)</f>
        <v>793.69</v>
      </c>
      <c r="G52" s="136">
        <f>SUM(G53:G55)</f>
        <v>820</v>
      </c>
      <c r="H52" s="136">
        <f>SUM(H53:H55)</f>
        <v>820</v>
      </c>
      <c r="I52" s="136">
        <f>SUM(I53:I55)</f>
        <v>820</v>
      </c>
    </row>
    <row r="53" spans="1:9" x14ac:dyDescent="0.25">
      <c r="A53" s="9"/>
      <c r="B53" s="9"/>
      <c r="C53" s="10" t="s">
        <v>73</v>
      </c>
      <c r="D53" s="14" t="s">
        <v>46</v>
      </c>
      <c r="E53" s="103">
        <v>698.22</v>
      </c>
      <c r="F53" s="138">
        <v>413.69</v>
      </c>
      <c r="G53" s="138">
        <v>410</v>
      </c>
      <c r="H53" s="138">
        <v>410</v>
      </c>
      <c r="I53" s="138">
        <v>410</v>
      </c>
    </row>
    <row r="54" spans="1:9" ht="15.75" customHeight="1" x14ac:dyDescent="0.25">
      <c r="A54" s="9"/>
      <c r="B54" s="9"/>
      <c r="C54" s="10" t="s">
        <v>72</v>
      </c>
      <c r="D54" s="10" t="s">
        <v>12</v>
      </c>
      <c r="E54" s="103">
        <v>0</v>
      </c>
      <c r="F54" s="138">
        <v>280</v>
      </c>
      <c r="G54" s="138">
        <v>310</v>
      </c>
      <c r="H54" s="138">
        <v>310</v>
      </c>
      <c r="I54" s="138">
        <v>310</v>
      </c>
    </row>
    <row r="55" spans="1:9" x14ac:dyDescent="0.25">
      <c r="A55" s="9"/>
      <c r="B55" s="9"/>
      <c r="C55" s="10" t="s">
        <v>67</v>
      </c>
      <c r="D55" s="14" t="s">
        <v>39</v>
      </c>
      <c r="E55" s="103">
        <v>93.79</v>
      </c>
      <c r="F55" s="138">
        <v>100</v>
      </c>
      <c r="G55" s="138">
        <v>100</v>
      </c>
      <c r="H55" s="138">
        <v>100</v>
      </c>
      <c r="I55" s="138">
        <v>100</v>
      </c>
    </row>
    <row r="56" spans="1:9" ht="38.25" x14ac:dyDescent="0.25">
      <c r="A56" s="9"/>
      <c r="B56" s="58">
        <v>37</v>
      </c>
      <c r="C56" s="59"/>
      <c r="D56" s="65" t="s">
        <v>53</v>
      </c>
      <c r="E56" s="102">
        <f>E58</f>
        <v>8921.5400000000009</v>
      </c>
      <c r="F56" s="136">
        <f>F58</f>
        <v>7000</v>
      </c>
      <c r="G56" s="136">
        <f>G58</f>
        <v>8200</v>
      </c>
      <c r="H56" s="136">
        <f>H58</f>
        <v>8200</v>
      </c>
      <c r="I56" s="136">
        <f>I58</f>
        <v>8200</v>
      </c>
    </row>
    <row r="57" spans="1:9" hidden="1" x14ac:dyDescent="0.25">
      <c r="A57" s="9"/>
      <c r="B57" s="9"/>
      <c r="C57" s="10">
        <v>11</v>
      </c>
      <c r="D57" s="14" t="s">
        <v>54</v>
      </c>
      <c r="E57" s="103"/>
      <c r="F57" s="138"/>
      <c r="G57" s="138"/>
      <c r="H57" s="138"/>
      <c r="I57" s="138"/>
    </row>
    <row r="58" spans="1:9" x14ac:dyDescent="0.25">
      <c r="A58" s="9"/>
      <c r="B58" s="9"/>
      <c r="C58" s="10" t="s">
        <v>67</v>
      </c>
      <c r="D58" s="10" t="s">
        <v>39</v>
      </c>
      <c r="E58" s="85">
        <v>8921.5400000000009</v>
      </c>
      <c r="F58" s="138">
        <v>7000</v>
      </c>
      <c r="G58" s="138">
        <v>8200</v>
      </c>
      <c r="H58" s="138">
        <v>8200</v>
      </c>
      <c r="I58" s="138">
        <v>8200</v>
      </c>
    </row>
    <row r="59" spans="1:9" x14ac:dyDescent="0.25">
      <c r="A59" s="9"/>
      <c r="B59" s="58">
        <v>38</v>
      </c>
      <c r="C59" s="59"/>
      <c r="D59" s="65" t="s">
        <v>159</v>
      </c>
      <c r="E59" s="101"/>
      <c r="F59" s="136">
        <v>730</v>
      </c>
      <c r="G59" s="136">
        <v>730</v>
      </c>
      <c r="H59" s="136">
        <v>730</v>
      </c>
      <c r="I59" s="136">
        <v>730</v>
      </c>
    </row>
    <row r="60" spans="1:9" ht="16.5" customHeight="1" x14ac:dyDescent="0.25">
      <c r="A60" s="9"/>
      <c r="B60" s="9"/>
      <c r="C60" s="10" t="s">
        <v>67</v>
      </c>
      <c r="D60" s="10" t="s">
        <v>39</v>
      </c>
      <c r="E60" s="85">
        <v>0</v>
      </c>
      <c r="F60" s="138">
        <v>730</v>
      </c>
      <c r="G60" s="138">
        <v>730</v>
      </c>
      <c r="H60" s="138">
        <v>730</v>
      </c>
      <c r="I60" s="138">
        <v>730</v>
      </c>
    </row>
    <row r="61" spans="1:9" ht="25.5" x14ac:dyDescent="0.25">
      <c r="A61" s="11">
        <v>4</v>
      </c>
      <c r="B61" s="64">
        <v>4</v>
      </c>
      <c r="C61" s="64"/>
      <c r="D61" s="62" t="s">
        <v>17</v>
      </c>
      <c r="E61" s="84">
        <v>13182.83</v>
      </c>
      <c r="F61" s="137">
        <f>F62+F70</f>
        <v>13995</v>
      </c>
      <c r="G61" s="137">
        <f>G62+G70</f>
        <v>5600</v>
      </c>
      <c r="H61" s="137">
        <f t="shared" ref="H61:I61" si="8">H62</f>
        <v>2200</v>
      </c>
      <c r="I61" s="137">
        <f t="shared" si="8"/>
        <v>2200</v>
      </c>
    </row>
    <row r="62" spans="1:9" ht="38.25" x14ac:dyDescent="0.25">
      <c r="A62" s="13"/>
      <c r="B62" s="55">
        <v>42</v>
      </c>
      <c r="C62" s="55"/>
      <c r="D62" s="66" t="s">
        <v>37</v>
      </c>
      <c r="E62" s="82">
        <f>E63+E64+E67+E68+E69+E65</f>
        <v>13182.829999999998</v>
      </c>
      <c r="F62" s="56">
        <f>SUM(F63:F69)</f>
        <v>10870</v>
      </c>
      <c r="G62" s="56">
        <f>SUM(G63:G69)</f>
        <v>5600</v>
      </c>
      <c r="H62" s="56">
        <f t="shared" ref="H62:I62" si="9">SUM(H63:H69)</f>
        <v>2200</v>
      </c>
      <c r="I62" s="56">
        <f t="shared" si="9"/>
        <v>2200</v>
      </c>
    </row>
    <row r="63" spans="1:9" x14ac:dyDescent="0.25">
      <c r="A63" s="13"/>
      <c r="B63" s="13"/>
      <c r="C63" s="68" t="s">
        <v>72</v>
      </c>
      <c r="D63" s="10" t="s">
        <v>12</v>
      </c>
      <c r="E63" s="85">
        <v>2654.46</v>
      </c>
      <c r="F63" s="37">
        <v>1270</v>
      </c>
      <c r="G63" s="37">
        <v>1200</v>
      </c>
      <c r="H63" s="37">
        <v>1200</v>
      </c>
      <c r="I63" s="37">
        <f>H63</f>
        <v>1200</v>
      </c>
    </row>
    <row r="64" spans="1:9" ht="15.75" customHeight="1" x14ac:dyDescent="0.25">
      <c r="A64" s="13"/>
      <c r="B64" s="13"/>
      <c r="C64" s="68" t="s">
        <v>73</v>
      </c>
      <c r="D64" s="14" t="s">
        <v>46</v>
      </c>
      <c r="E64" s="103">
        <v>223.97</v>
      </c>
      <c r="F64" s="37">
        <v>0</v>
      </c>
      <c r="G64" s="37">
        <v>700</v>
      </c>
      <c r="H64" s="37">
        <v>0</v>
      </c>
      <c r="I64" s="37">
        <v>0</v>
      </c>
    </row>
    <row r="65" spans="1:9" ht="15" customHeight="1" x14ac:dyDescent="0.25">
      <c r="A65" s="13"/>
      <c r="B65" s="13"/>
      <c r="C65" s="10" t="s">
        <v>70</v>
      </c>
      <c r="D65" s="10" t="s">
        <v>43</v>
      </c>
      <c r="E65" s="85">
        <v>2877.79</v>
      </c>
      <c r="F65" s="37">
        <v>0</v>
      </c>
      <c r="G65" s="37">
        <v>0</v>
      </c>
      <c r="H65" s="37">
        <v>0</v>
      </c>
      <c r="I65" s="37">
        <v>0</v>
      </c>
    </row>
    <row r="66" spans="1:9" ht="15" hidden="1" customHeight="1" x14ac:dyDescent="0.25">
      <c r="A66" s="13"/>
      <c r="B66" s="13"/>
      <c r="C66" s="15">
        <v>31</v>
      </c>
      <c r="D66" s="38" t="s">
        <v>31</v>
      </c>
      <c r="E66" s="83"/>
      <c r="F66" s="37"/>
      <c r="G66" s="37"/>
      <c r="H66" s="37"/>
      <c r="I66" s="37"/>
    </row>
    <row r="67" spans="1:9" x14ac:dyDescent="0.25">
      <c r="A67" s="13"/>
      <c r="B67" s="13"/>
      <c r="C67" s="68" t="s">
        <v>69</v>
      </c>
      <c r="D67" s="38" t="s">
        <v>50</v>
      </c>
      <c r="E67" s="83">
        <f>1782.47+0.14</f>
        <v>1782.6100000000001</v>
      </c>
      <c r="F67" s="37">
        <v>7000</v>
      </c>
      <c r="G67" s="37">
        <v>2700</v>
      </c>
      <c r="H67" s="37">
        <v>0</v>
      </c>
      <c r="I67" s="37">
        <v>0</v>
      </c>
    </row>
    <row r="68" spans="1:9" x14ac:dyDescent="0.25">
      <c r="A68" s="13"/>
      <c r="B68" s="13"/>
      <c r="C68" s="68" t="s">
        <v>67</v>
      </c>
      <c r="D68" s="14" t="s">
        <v>39</v>
      </c>
      <c r="E68" s="103">
        <v>1980.85</v>
      </c>
      <c r="F68" s="37">
        <v>2600</v>
      </c>
      <c r="G68" s="37">
        <v>1000</v>
      </c>
      <c r="H68" s="37">
        <v>1000</v>
      </c>
      <c r="I68" s="37">
        <v>1000</v>
      </c>
    </row>
    <row r="69" spans="1:9" ht="16.5" customHeight="1" x14ac:dyDescent="0.25">
      <c r="A69" s="13"/>
      <c r="B69" s="13"/>
      <c r="C69" s="10" t="s">
        <v>68</v>
      </c>
      <c r="D69" s="10" t="s">
        <v>51</v>
      </c>
      <c r="E69" s="85">
        <v>3663.15</v>
      </c>
      <c r="F69" s="37">
        <v>0</v>
      </c>
      <c r="G69" s="37">
        <v>0</v>
      </c>
      <c r="H69" s="37">
        <v>0</v>
      </c>
      <c r="I69" s="37">
        <v>0</v>
      </c>
    </row>
    <row r="70" spans="1:9" ht="25.5" x14ac:dyDescent="0.25">
      <c r="A70" s="13"/>
      <c r="B70" s="55">
        <v>45</v>
      </c>
      <c r="C70" s="55"/>
      <c r="D70" s="66" t="s">
        <v>160</v>
      </c>
      <c r="E70" s="82">
        <f>E71+E72+E75+E76+E77+E73</f>
        <v>0</v>
      </c>
      <c r="F70" s="56">
        <f>F71</f>
        <v>3125</v>
      </c>
      <c r="G70" s="56">
        <v>0</v>
      </c>
      <c r="H70" s="56">
        <v>0</v>
      </c>
      <c r="I70" s="56">
        <v>0</v>
      </c>
    </row>
    <row r="71" spans="1:9" x14ac:dyDescent="0.25">
      <c r="A71" s="13"/>
      <c r="B71" s="13"/>
      <c r="C71" s="68" t="s">
        <v>72</v>
      </c>
      <c r="D71" s="10" t="s">
        <v>12</v>
      </c>
      <c r="E71" s="85">
        <v>0</v>
      </c>
      <c r="F71" s="37">
        <v>3125</v>
      </c>
      <c r="G71" s="37">
        <v>0</v>
      </c>
      <c r="H71" s="37">
        <v>0</v>
      </c>
      <c r="I71" s="37">
        <v>0</v>
      </c>
    </row>
    <row r="73" spans="1:9" hidden="1" x14ac:dyDescent="0.25">
      <c r="C73" s="10">
        <v>11</v>
      </c>
      <c r="D73" s="10" t="s">
        <v>12</v>
      </c>
      <c r="E73" s="10"/>
      <c r="F73" s="40">
        <f>F63+F44+F40</f>
        <v>33830</v>
      </c>
      <c r="G73" s="40"/>
      <c r="H73" s="40">
        <f t="shared" ref="H73:I73" si="10">H63+H44+H40</f>
        <v>28400</v>
      </c>
      <c r="I73" s="40">
        <f t="shared" si="10"/>
        <v>28400</v>
      </c>
    </row>
    <row r="74" spans="1:9" hidden="1" x14ac:dyDescent="0.25">
      <c r="C74" s="10">
        <v>13</v>
      </c>
      <c r="D74" s="14" t="s">
        <v>46</v>
      </c>
      <c r="E74" s="14"/>
      <c r="F74" s="40">
        <f>F64+F53+F45</f>
        <v>25294.43</v>
      </c>
      <c r="G74" s="40"/>
      <c r="H74" s="40">
        <f t="shared" ref="H74:I74" si="11">H64+H53+H45</f>
        <v>21983</v>
      </c>
      <c r="I74" s="40">
        <f t="shared" si="11"/>
        <v>21983</v>
      </c>
    </row>
    <row r="75" spans="1:9" hidden="1" x14ac:dyDescent="0.25">
      <c r="C75" s="10">
        <v>21</v>
      </c>
      <c r="D75" s="10" t="s">
        <v>43</v>
      </c>
      <c r="E75" s="10"/>
      <c r="F75" s="40">
        <f>F46</f>
        <v>1045.23</v>
      </c>
      <c r="G75" s="40"/>
      <c r="H75" s="40">
        <f t="shared" ref="H75:I75" si="12">H46</f>
        <v>500</v>
      </c>
      <c r="I75" s="40">
        <f t="shared" si="12"/>
        <v>500</v>
      </c>
    </row>
    <row r="76" spans="1:9" hidden="1" x14ac:dyDescent="0.25">
      <c r="C76" s="10">
        <v>31</v>
      </c>
      <c r="D76" s="10" t="s">
        <v>31</v>
      </c>
      <c r="E76" s="10"/>
      <c r="F76" s="40">
        <f>F47</f>
        <v>205.87</v>
      </c>
      <c r="G76" s="40"/>
      <c r="H76" s="40">
        <f t="shared" ref="H76:I76" si="13">H47</f>
        <v>200</v>
      </c>
      <c r="I76" s="40">
        <f t="shared" si="13"/>
        <v>200</v>
      </c>
    </row>
    <row r="77" spans="1:9" hidden="1" x14ac:dyDescent="0.25">
      <c r="C77" s="10">
        <v>43</v>
      </c>
      <c r="D77" s="10" t="s">
        <v>50</v>
      </c>
      <c r="E77" s="10"/>
      <c r="F77" s="40">
        <f>F67+F48</f>
        <v>25958</v>
      </c>
      <c r="G77" s="40"/>
      <c r="H77" s="41">
        <f>H67+H48</f>
        <v>11800</v>
      </c>
      <c r="I77" s="41">
        <f t="shared" ref="I77" si="14">I67+I48</f>
        <v>11800</v>
      </c>
    </row>
    <row r="78" spans="1:9" hidden="1" x14ac:dyDescent="0.25">
      <c r="C78" s="10">
        <v>52</v>
      </c>
      <c r="D78" s="10" t="s">
        <v>39</v>
      </c>
      <c r="E78" s="10"/>
      <c r="F78" s="40">
        <f>F68+F58+F55+F49+F41</f>
        <v>788820</v>
      </c>
      <c r="G78" s="40"/>
      <c r="H78" s="41">
        <f t="shared" ref="H78:I78" si="15">H68+H58+H55+H49+H41</f>
        <v>868320</v>
      </c>
      <c r="I78" s="41">
        <f t="shared" si="15"/>
        <v>868320</v>
      </c>
    </row>
    <row r="79" spans="1:9" hidden="1" x14ac:dyDescent="0.25">
      <c r="C79" s="10">
        <v>54</v>
      </c>
      <c r="D79" s="10" t="s">
        <v>51</v>
      </c>
      <c r="E79" s="10"/>
      <c r="F79" s="40">
        <f>F50</f>
        <v>4380.67</v>
      </c>
      <c r="G79" s="40"/>
      <c r="H79" s="40">
        <f t="shared" ref="H79:I79" si="16">H50</f>
        <v>1400</v>
      </c>
      <c r="I79" s="40">
        <f t="shared" si="16"/>
        <v>1400</v>
      </c>
    </row>
    <row r="80" spans="1:9" hidden="1" x14ac:dyDescent="0.25">
      <c r="D80" s="39" t="s">
        <v>61</v>
      </c>
      <c r="E80" s="39"/>
      <c r="F80" s="42">
        <f>SUM(F73:F79)</f>
        <v>879534.20000000007</v>
      </c>
      <c r="G80" s="42"/>
      <c r="H80" s="42">
        <f>SUM(H73:H79)</f>
        <v>932603</v>
      </c>
      <c r="I80" s="42">
        <f>SUM(I73:I79)</f>
        <v>932603</v>
      </c>
    </row>
    <row r="81" hidden="1" x14ac:dyDescent="0.25"/>
    <row r="82" hidden="1" x14ac:dyDescent="0.25"/>
  </sheetData>
  <mergeCells count="8">
    <mergeCell ref="A1:J1"/>
    <mergeCell ref="B37:D37"/>
    <mergeCell ref="A7:I7"/>
    <mergeCell ref="A34:I34"/>
    <mergeCell ref="A3:I3"/>
    <mergeCell ref="A5:I5"/>
    <mergeCell ref="B10:D10"/>
    <mergeCell ref="A32:D32"/>
  </mergeCells>
  <pageMargins left="0.70866141732283472" right="0.70866141732283472" top="0.74803149606299213" bottom="1.1417322834645669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A5" sqref="A5:F5"/>
    </sheetView>
  </sheetViews>
  <sheetFormatPr defaultRowHeight="15" x14ac:dyDescent="0.25"/>
  <cols>
    <col min="1" max="1" width="22.5703125" bestFit="1" customWidth="1"/>
    <col min="2" max="2" width="22.140625" customWidth="1"/>
    <col min="3" max="3" width="25.5703125" customWidth="1"/>
    <col min="4" max="4" width="27.42578125" customWidth="1"/>
    <col min="5" max="5" width="24.140625" customWidth="1"/>
    <col min="6" max="6" width="26.5703125" customWidth="1"/>
  </cols>
  <sheetData>
    <row r="1" spans="1:6" ht="41.25" customHeight="1" x14ac:dyDescent="0.25">
      <c r="A1" s="182" t="s">
        <v>170</v>
      </c>
      <c r="B1" s="182"/>
      <c r="C1" s="182"/>
      <c r="D1" s="182"/>
      <c r="E1" s="182"/>
      <c r="F1" s="182"/>
    </row>
    <row r="2" spans="1:6" ht="18" x14ac:dyDescent="0.25">
      <c r="A2" s="20"/>
      <c r="B2" s="20"/>
      <c r="C2" s="20"/>
      <c r="D2" s="20"/>
      <c r="E2" s="20"/>
      <c r="F2" s="20"/>
    </row>
    <row r="3" spans="1:6" ht="15.75" x14ac:dyDescent="0.25">
      <c r="A3" s="182" t="s">
        <v>24</v>
      </c>
      <c r="B3" s="182"/>
      <c r="C3" s="182"/>
      <c r="D3" s="182"/>
      <c r="E3" s="182"/>
      <c r="F3" s="182"/>
    </row>
    <row r="4" spans="1:6" ht="18" x14ac:dyDescent="0.25">
      <c r="B4" s="20"/>
      <c r="C4" s="20"/>
      <c r="D4" s="20"/>
      <c r="E4" s="4"/>
      <c r="F4" s="4"/>
    </row>
    <row r="5" spans="1:6" ht="15.75" x14ac:dyDescent="0.25">
      <c r="A5" s="182" t="s">
        <v>7</v>
      </c>
      <c r="B5" s="182"/>
      <c r="C5" s="182"/>
      <c r="D5" s="182"/>
      <c r="E5" s="182"/>
      <c r="F5" s="182"/>
    </row>
    <row r="6" spans="1:6" ht="18" x14ac:dyDescent="0.25">
      <c r="A6" s="20"/>
      <c r="B6" s="20"/>
      <c r="C6" s="20"/>
      <c r="D6" s="20"/>
      <c r="E6" s="4"/>
      <c r="F6" s="4"/>
    </row>
    <row r="7" spans="1:6" ht="15.75" x14ac:dyDescent="0.25">
      <c r="A7" s="182" t="s">
        <v>114</v>
      </c>
      <c r="B7" s="182"/>
      <c r="C7" s="182"/>
      <c r="D7" s="182"/>
      <c r="E7" s="182"/>
      <c r="F7" s="182"/>
    </row>
    <row r="8" spans="1:6" ht="18" x14ac:dyDescent="0.25">
      <c r="A8" s="20"/>
      <c r="B8" s="20"/>
      <c r="C8" s="20"/>
      <c r="D8" s="20"/>
      <c r="E8" s="4"/>
      <c r="F8" s="4"/>
    </row>
    <row r="9" spans="1:6" ht="25.5" x14ac:dyDescent="0.25">
      <c r="A9" s="17" t="s">
        <v>115</v>
      </c>
      <c r="B9" s="70" t="s">
        <v>107</v>
      </c>
      <c r="C9" s="17" t="s">
        <v>108</v>
      </c>
      <c r="D9" s="17" t="s">
        <v>112</v>
      </c>
      <c r="E9" s="17" t="s">
        <v>161</v>
      </c>
      <c r="F9" s="17" t="s">
        <v>162</v>
      </c>
    </row>
    <row r="10" spans="1:6" x14ac:dyDescent="0.25">
      <c r="A10" s="143" t="s">
        <v>0</v>
      </c>
      <c r="B10" s="144">
        <f>B11+B14+B16+B18+B20</f>
        <v>720362.35</v>
      </c>
      <c r="C10" s="144">
        <f>C11+C14+C16+C18+C20</f>
        <v>885232.28</v>
      </c>
      <c r="D10" s="144">
        <f t="shared" ref="D10:F10" si="0">D11+D14+D16+D18+D20</f>
        <v>933643</v>
      </c>
      <c r="E10" s="144">
        <f t="shared" si="0"/>
        <v>933643</v>
      </c>
      <c r="F10" s="144">
        <f t="shared" si="0"/>
        <v>933643</v>
      </c>
    </row>
    <row r="11" spans="1:6" ht="25.5" x14ac:dyDescent="0.25">
      <c r="A11" s="145" t="s">
        <v>133</v>
      </c>
      <c r="B11" s="146">
        <f>B12+B13</f>
        <v>42651.35</v>
      </c>
      <c r="C11" s="146">
        <f>C12+C13</f>
        <v>62529.43</v>
      </c>
      <c r="D11" s="146">
        <f t="shared" ref="D11:F11" si="1">D12+D13</f>
        <v>51393</v>
      </c>
      <c r="E11" s="146">
        <f t="shared" si="1"/>
        <v>51393</v>
      </c>
      <c r="F11" s="146">
        <f t="shared" si="1"/>
        <v>51393</v>
      </c>
    </row>
    <row r="12" spans="1:6" x14ac:dyDescent="0.25">
      <c r="A12" s="10" t="s">
        <v>131</v>
      </c>
      <c r="B12" s="37">
        <v>13808.31</v>
      </c>
      <c r="C12" s="37">
        <v>37235</v>
      </c>
      <c r="D12" s="37">
        <v>28710</v>
      </c>
      <c r="E12" s="37">
        <v>28710</v>
      </c>
      <c r="F12" s="37">
        <v>28710</v>
      </c>
    </row>
    <row r="13" spans="1:6" x14ac:dyDescent="0.25">
      <c r="A13" s="10" t="s">
        <v>132</v>
      </c>
      <c r="B13" s="37">
        <v>28843.040000000001</v>
      </c>
      <c r="C13" s="37">
        <v>25294.43</v>
      </c>
      <c r="D13" s="37">
        <v>22683</v>
      </c>
      <c r="E13" s="37">
        <v>22683</v>
      </c>
      <c r="F13" s="37">
        <v>22683</v>
      </c>
    </row>
    <row r="14" spans="1:6" x14ac:dyDescent="0.25">
      <c r="A14" s="145" t="s">
        <v>134</v>
      </c>
      <c r="B14" s="147">
        <f>B15</f>
        <v>3407.32</v>
      </c>
      <c r="C14" s="147">
        <f t="shared" ref="C14:F14" si="2">C15</f>
        <v>1045.23</v>
      </c>
      <c r="D14" s="147">
        <f t="shared" si="2"/>
        <v>500</v>
      </c>
      <c r="E14" s="147">
        <f t="shared" si="2"/>
        <v>500</v>
      </c>
      <c r="F14" s="147">
        <f t="shared" si="2"/>
        <v>500</v>
      </c>
    </row>
    <row r="15" spans="1:6" x14ac:dyDescent="0.25">
      <c r="A15" s="10" t="s">
        <v>136</v>
      </c>
      <c r="B15" s="37">
        <v>3407.32</v>
      </c>
      <c r="C15" s="37">
        <v>1045.23</v>
      </c>
      <c r="D15" s="37">
        <v>500</v>
      </c>
      <c r="E15" s="37">
        <v>500</v>
      </c>
      <c r="F15" s="37">
        <v>500</v>
      </c>
    </row>
    <row r="16" spans="1:6" x14ac:dyDescent="0.25">
      <c r="A16" s="145" t="s">
        <v>135</v>
      </c>
      <c r="B16" s="147">
        <f>B17</f>
        <v>19.11</v>
      </c>
      <c r="C16" s="147">
        <f t="shared" ref="C16:F16" si="3">C17</f>
        <v>205.87</v>
      </c>
      <c r="D16" s="147">
        <f t="shared" si="3"/>
        <v>200</v>
      </c>
      <c r="E16" s="147">
        <f t="shared" si="3"/>
        <v>200</v>
      </c>
      <c r="F16" s="147">
        <f t="shared" si="3"/>
        <v>200</v>
      </c>
    </row>
    <row r="17" spans="1:6" x14ac:dyDescent="0.25">
      <c r="A17" s="10" t="s">
        <v>155</v>
      </c>
      <c r="B17" s="37">
        <v>19.11</v>
      </c>
      <c r="C17" s="37">
        <v>205.87</v>
      </c>
      <c r="D17" s="37">
        <v>200</v>
      </c>
      <c r="E17" s="37">
        <v>200</v>
      </c>
      <c r="F17" s="37">
        <v>200</v>
      </c>
    </row>
    <row r="18" spans="1:6" ht="25.5" x14ac:dyDescent="0.25">
      <c r="A18" s="148" t="s">
        <v>137</v>
      </c>
      <c r="B18" s="149">
        <f>B19</f>
        <v>26002.09</v>
      </c>
      <c r="C18" s="149">
        <f t="shared" ref="C18:F18" si="4">C19</f>
        <v>25958</v>
      </c>
      <c r="D18" s="149">
        <f t="shared" si="4"/>
        <v>11300</v>
      </c>
      <c r="E18" s="149">
        <f t="shared" si="4"/>
        <v>11300</v>
      </c>
      <c r="F18" s="149">
        <f t="shared" si="4"/>
        <v>11300</v>
      </c>
    </row>
    <row r="19" spans="1:6" ht="25.5" x14ac:dyDescent="0.25">
      <c r="A19" s="14" t="s">
        <v>138</v>
      </c>
      <c r="B19" s="106">
        <f>26001.93+0.16</f>
        <v>26002.09</v>
      </c>
      <c r="C19" s="37">
        <v>25958</v>
      </c>
      <c r="D19" s="37">
        <v>11300</v>
      </c>
      <c r="E19" s="37">
        <v>11300</v>
      </c>
      <c r="F19" s="37">
        <v>11300</v>
      </c>
    </row>
    <row r="20" spans="1:6" x14ac:dyDescent="0.25">
      <c r="A20" s="150" t="s">
        <v>139</v>
      </c>
      <c r="B20" s="149">
        <f>B21+B22</f>
        <v>648282.48</v>
      </c>
      <c r="C20" s="149">
        <f t="shared" ref="C20:F20" si="5">C21+C22</f>
        <v>795493.75</v>
      </c>
      <c r="D20" s="149">
        <f t="shared" si="5"/>
        <v>870250</v>
      </c>
      <c r="E20" s="149">
        <f t="shared" si="5"/>
        <v>870250</v>
      </c>
      <c r="F20" s="149">
        <f t="shared" si="5"/>
        <v>870250</v>
      </c>
    </row>
    <row r="21" spans="1:6" x14ac:dyDescent="0.25">
      <c r="A21" s="10" t="s">
        <v>154</v>
      </c>
      <c r="B21" s="106">
        <f>627043.32+1980.86</f>
        <v>629024.17999999993</v>
      </c>
      <c r="C21" s="37">
        <v>789550</v>
      </c>
      <c r="D21" s="37">
        <v>869050</v>
      </c>
      <c r="E21" s="37">
        <v>869050</v>
      </c>
      <c r="F21" s="37">
        <v>869050</v>
      </c>
    </row>
    <row r="22" spans="1:6" x14ac:dyDescent="0.25">
      <c r="A22" s="10" t="s">
        <v>140</v>
      </c>
      <c r="B22" s="106">
        <v>19258.3</v>
      </c>
      <c r="C22" s="37">
        <v>5943.75</v>
      </c>
      <c r="D22" s="37">
        <v>1200</v>
      </c>
      <c r="E22" s="37">
        <v>1200</v>
      </c>
      <c r="F22" s="37">
        <v>1200</v>
      </c>
    </row>
    <row r="23" spans="1:6" x14ac:dyDescent="0.25">
      <c r="A23" s="141"/>
      <c r="B23" s="142"/>
      <c r="C23" s="142"/>
      <c r="D23" s="142"/>
      <c r="E23" s="142"/>
      <c r="F23" s="142"/>
    </row>
    <row r="26" spans="1:6" ht="15.75" x14ac:dyDescent="0.25">
      <c r="A26" s="182" t="s">
        <v>118</v>
      </c>
      <c r="B26" s="182"/>
      <c r="C26" s="182"/>
      <c r="D26" s="182"/>
      <c r="E26" s="182"/>
      <c r="F26" s="182"/>
    </row>
    <row r="27" spans="1:6" ht="18" x14ac:dyDescent="0.25">
      <c r="A27" s="20"/>
      <c r="B27" s="20"/>
      <c r="C27" s="20"/>
      <c r="D27" s="20"/>
      <c r="E27" s="4"/>
      <c r="F27" s="4"/>
    </row>
    <row r="28" spans="1:6" ht="25.5" x14ac:dyDescent="0.25">
      <c r="A28" s="17" t="s">
        <v>115</v>
      </c>
      <c r="B28" s="70" t="s">
        <v>107</v>
      </c>
      <c r="C28" s="17" t="s">
        <v>108</v>
      </c>
      <c r="D28" s="17" t="s">
        <v>112</v>
      </c>
      <c r="E28" s="17" t="s">
        <v>161</v>
      </c>
      <c r="F28" s="17" t="s">
        <v>162</v>
      </c>
    </row>
    <row r="29" spans="1:6" x14ac:dyDescent="0.25">
      <c r="A29" s="143" t="s">
        <v>1</v>
      </c>
      <c r="B29" s="151">
        <v>711847.26</v>
      </c>
      <c r="C29" s="152">
        <f>C30+C33+C35+C37+C39</f>
        <v>888988.53</v>
      </c>
      <c r="D29" s="153">
        <f>D30+D33+D35+D37+D39</f>
        <v>937343</v>
      </c>
      <c r="E29" s="153">
        <f t="shared" ref="E29:F29" si="6">E30+E33+E35+E37+E39</f>
        <v>933643</v>
      </c>
      <c r="F29" s="153">
        <f t="shared" si="6"/>
        <v>933643</v>
      </c>
    </row>
    <row r="30" spans="1:6" ht="25.5" x14ac:dyDescent="0.25">
      <c r="A30" s="145" t="s">
        <v>133</v>
      </c>
      <c r="B30" s="154">
        <f>B31+B32</f>
        <v>42651.35</v>
      </c>
      <c r="C30" s="154">
        <f>C31+C32</f>
        <v>62529.43</v>
      </c>
      <c r="D30" s="154">
        <f t="shared" ref="D30:F30" si="7">D31+D32</f>
        <v>51393</v>
      </c>
      <c r="E30" s="154">
        <f t="shared" si="7"/>
        <v>51393</v>
      </c>
      <c r="F30" s="154">
        <f t="shared" si="7"/>
        <v>51393</v>
      </c>
    </row>
    <row r="31" spans="1:6" x14ac:dyDescent="0.25">
      <c r="A31" s="10" t="s">
        <v>131</v>
      </c>
      <c r="B31" s="37">
        <v>13808.31</v>
      </c>
      <c r="C31" s="37">
        <v>37235</v>
      </c>
      <c r="D31" s="37">
        <v>28710</v>
      </c>
      <c r="E31" s="37">
        <v>28710</v>
      </c>
      <c r="F31" s="37">
        <v>28710</v>
      </c>
    </row>
    <row r="32" spans="1:6" x14ac:dyDescent="0.25">
      <c r="A32" s="10" t="s">
        <v>132</v>
      </c>
      <c r="B32" s="37">
        <v>28843.040000000001</v>
      </c>
      <c r="C32" s="37">
        <v>25294.43</v>
      </c>
      <c r="D32" s="37">
        <v>22683</v>
      </c>
      <c r="E32" s="37">
        <v>22683</v>
      </c>
      <c r="F32" s="37">
        <v>22683</v>
      </c>
    </row>
    <row r="33" spans="1:6" x14ac:dyDescent="0.25">
      <c r="A33" s="145" t="s">
        <v>134</v>
      </c>
      <c r="B33" s="147">
        <f>B34</f>
        <v>420.32</v>
      </c>
      <c r="C33" s="147">
        <f>C34</f>
        <v>1045.23</v>
      </c>
      <c r="D33" s="147">
        <f t="shared" ref="D33:F33" si="8">D34</f>
        <v>500</v>
      </c>
      <c r="E33" s="147">
        <f t="shared" si="8"/>
        <v>500</v>
      </c>
      <c r="F33" s="147">
        <f t="shared" si="8"/>
        <v>500</v>
      </c>
    </row>
    <row r="34" spans="1:6" x14ac:dyDescent="0.25">
      <c r="A34" s="10" t="s">
        <v>136</v>
      </c>
      <c r="B34" s="37">
        <v>420.32</v>
      </c>
      <c r="C34" s="37">
        <v>1045.23</v>
      </c>
      <c r="D34" s="37">
        <v>500</v>
      </c>
      <c r="E34" s="37">
        <v>500</v>
      </c>
      <c r="F34" s="37">
        <v>500</v>
      </c>
    </row>
    <row r="35" spans="1:6" x14ac:dyDescent="0.25">
      <c r="A35" s="145" t="s">
        <v>158</v>
      </c>
      <c r="B35" s="147">
        <f>B36</f>
        <v>740.26</v>
      </c>
      <c r="C35" s="147">
        <f>C36</f>
        <v>205.87</v>
      </c>
      <c r="D35" s="147">
        <f t="shared" ref="D35:F35" si="9">D36</f>
        <v>200</v>
      </c>
      <c r="E35" s="147">
        <f t="shared" si="9"/>
        <v>200</v>
      </c>
      <c r="F35" s="147">
        <f t="shared" si="9"/>
        <v>200</v>
      </c>
    </row>
    <row r="36" spans="1:6" x14ac:dyDescent="0.25">
      <c r="A36" s="10" t="s">
        <v>155</v>
      </c>
      <c r="B36" s="37">
        <v>740.26</v>
      </c>
      <c r="C36" s="37">
        <v>205.87</v>
      </c>
      <c r="D36" s="37">
        <v>200</v>
      </c>
      <c r="E36" s="37">
        <v>200</v>
      </c>
      <c r="F36" s="37">
        <v>200</v>
      </c>
    </row>
    <row r="37" spans="1:6" ht="25.5" x14ac:dyDescent="0.25">
      <c r="A37" s="148" t="s">
        <v>157</v>
      </c>
      <c r="B37" s="149">
        <f>B38</f>
        <v>14530.33</v>
      </c>
      <c r="C37" s="147">
        <f>C38</f>
        <v>25958</v>
      </c>
      <c r="D37" s="147">
        <f t="shared" ref="D37:F37" si="10">D38</f>
        <v>14800</v>
      </c>
      <c r="E37" s="147">
        <f t="shared" si="10"/>
        <v>11300</v>
      </c>
      <c r="F37" s="147">
        <f t="shared" si="10"/>
        <v>11300</v>
      </c>
    </row>
    <row r="38" spans="1:6" ht="25.5" x14ac:dyDescent="0.25">
      <c r="A38" s="14" t="s">
        <v>138</v>
      </c>
      <c r="B38" s="106">
        <v>14530.33</v>
      </c>
      <c r="C38" s="37">
        <v>25958</v>
      </c>
      <c r="D38" s="37">
        <v>14800</v>
      </c>
      <c r="E38" s="37">
        <v>11300</v>
      </c>
      <c r="F38" s="37">
        <v>11300</v>
      </c>
    </row>
    <row r="39" spans="1:6" x14ac:dyDescent="0.25">
      <c r="A39" s="150" t="s">
        <v>139</v>
      </c>
      <c r="B39" s="149">
        <f>B40+B41</f>
        <v>648282.5</v>
      </c>
      <c r="C39" s="147">
        <f>C40+C41</f>
        <v>799250</v>
      </c>
      <c r="D39" s="147">
        <f t="shared" ref="D39:F39" si="11">D40+D41</f>
        <v>870450</v>
      </c>
      <c r="E39" s="147">
        <f t="shared" si="11"/>
        <v>870250</v>
      </c>
      <c r="F39" s="147">
        <f t="shared" si="11"/>
        <v>870250</v>
      </c>
    </row>
    <row r="40" spans="1:6" x14ac:dyDescent="0.25">
      <c r="A40" s="10" t="s">
        <v>156</v>
      </c>
      <c r="B40" s="106">
        <v>629024.19999999995</v>
      </c>
      <c r="C40" s="37">
        <v>789550</v>
      </c>
      <c r="D40" s="37">
        <v>869050</v>
      </c>
      <c r="E40" s="37">
        <v>869050</v>
      </c>
      <c r="F40" s="37">
        <v>869050</v>
      </c>
    </row>
    <row r="41" spans="1:6" x14ac:dyDescent="0.25">
      <c r="A41" s="10" t="s">
        <v>140</v>
      </c>
      <c r="B41" s="106">
        <v>19258.3</v>
      </c>
      <c r="C41" s="37">
        <v>9700</v>
      </c>
      <c r="D41" s="37">
        <v>1400</v>
      </c>
      <c r="E41" s="37">
        <v>1200</v>
      </c>
      <c r="F41" s="37">
        <v>1200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8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A3" sqref="A3:F3"/>
    </sheetView>
  </sheetViews>
  <sheetFormatPr defaultRowHeight="15" x14ac:dyDescent="0.25"/>
  <cols>
    <col min="1" max="1" width="37.7109375" customWidth="1"/>
    <col min="2" max="2" width="22.7109375" customWidth="1"/>
    <col min="3" max="3" width="20.7109375" customWidth="1"/>
    <col min="4" max="4" width="23" customWidth="1"/>
    <col min="5" max="5" width="23.28515625" customWidth="1"/>
    <col min="6" max="6" width="22.140625" customWidth="1"/>
  </cols>
  <sheetData>
    <row r="1" spans="1:6" ht="42" customHeight="1" x14ac:dyDescent="0.25">
      <c r="A1" s="182" t="s">
        <v>171</v>
      </c>
      <c r="B1" s="182"/>
      <c r="C1" s="182"/>
      <c r="D1" s="182"/>
      <c r="E1" s="182"/>
      <c r="F1" s="182"/>
    </row>
    <row r="2" spans="1:6" ht="18" customHeight="1" x14ac:dyDescent="0.25">
      <c r="A2" s="3"/>
      <c r="B2" s="20"/>
      <c r="C2" s="3"/>
      <c r="D2" s="20"/>
      <c r="E2" s="3"/>
      <c r="F2" s="3"/>
    </row>
    <row r="3" spans="1:6" ht="15.75" x14ac:dyDescent="0.25">
      <c r="A3" s="182" t="s">
        <v>24</v>
      </c>
      <c r="B3" s="182"/>
      <c r="C3" s="182"/>
      <c r="D3" s="182"/>
      <c r="E3" s="186"/>
      <c r="F3" s="186"/>
    </row>
    <row r="4" spans="1:6" ht="18" x14ac:dyDescent="0.25">
      <c r="A4" s="3"/>
      <c r="B4" s="20"/>
      <c r="C4" s="3"/>
      <c r="D4" s="20"/>
      <c r="E4" s="4"/>
      <c r="F4" s="4"/>
    </row>
    <row r="5" spans="1:6" ht="18" customHeight="1" x14ac:dyDescent="0.25">
      <c r="A5" s="182" t="s">
        <v>7</v>
      </c>
      <c r="B5" s="182"/>
      <c r="C5" s="187"/>
      <c r="D5" s="187"/>
      <c r="E5" s="187"/>
      <c r="F5" s="187"/>
    </row>
    <row r="6" spans="1:6" ht="18" x14ac:dyDescent="0.25">
      <c r="A6" s="3"/>
      <c r="B6" s="20"/>
      <c r="C6" s="3"/>
      <c r="D6" s="20"/>
      <c r="E6" s="4"/>
      <c r="F6" s="4"/>
    </row>
    <row r="7" spans="1:6" ht="15.75" x14ac:dyDescent="0.25">
      <c r="A7" s="182" t="s">
        <v>18</v>
      </c>
      <c r="B7" s="182"/>
      <c r="C7" s="193"/>
      <c r="D7" s="193"/>
      <c r="E7" s="193"/>
      <c r="F7" s="193"/>
    </row>
    <row r="8" spans="1:6" ht="18" x14ac:dyDescent="0.25">
      <c r="A8" s="3"/>
      <c r="B8" s="20"/>
      <c r="C8" s="3"/>
      <c r="D8" s="20"/>
      <c r="E8" s="4"/>
      <c r="F8" s="4"/>
    </row>
    <row r="9" spans="1:6" ht="23.25" customHeight="1" x14ac:dyDescent="0.25">
      <c r="A9" s="17" t="s">
        <v>19</v>
      </c>
      <c r="B9" s="70" t="s">
        <v>107</v>
      </c>
      <c r="C9" s="17" t="s">
        <v>108</v>
      </c>
      <c r="D9" s="17" t="s">
        <v>112</v>
      </c>
      <c r="E9" s="17" t="s">
        <v>161</v>
      </c>
      <c r="F9" s="17" t="s">
        <v>162</v>
      </c>
    </row>
    <row r="10" spans="1:6" s="105" customFormat="1" ht="15.75" customHeight="1" x14ac:dyDescent="0.25">
      <c r="A10" s="57" t="s">
        <v>20</v>
      </c>
      <c r="B10" s="84">
        <v>711847.26</v>
      </c>
      <c r="C10" s="54">
        <f>C11</f>
        <v>885232.28</v>
      </c>
      <c r="D10" s="54">
        <f>D11</f>
        <v>937343</v>
      </c>
      <c r="E10" s="54">
        <f>E11</f>
        <v>933643</v>
      </c>
      <c r="F10" s="54">
        <f>F11</f>
        <v>933643</v>
      </c>
    </row>
    <row r="11" spans="1:6" s="105" customFormat="1" ht="15.75" customHeight="1" x14ac:dyDescent="0.25">
      <c r="A11" s="148" t="s">
        <v>56</v>
      </c>
      <c r="B11" s="155">
        <f>B12+B13</f>
        <v>711847.26</v>
      </c>
      <c r="C11" s="147">
        <f>C12+C13</f>
        <v>885232.28</v>
      </c>
      <c r="D11" s="147">
        <f>D12+D13</f>
        <v>937343</v>
      </c>
      <c r="E11" s="147">
        <f>E12+E13</f>
        <v>933643</v>
      </c>
      <c r="F11" s="147">
        <f>F12+F13</f>
        <v>933643</v>
      </c>
    </row>
    <row r="12" spans="1:6" x14ac:dyDescent="0.25">
      <c r="A12" s="14" t="s">
        <v>57</v>
      </c>
      <c r="B12" s="103">
        <f>B10-B13</f>
        <v>709408.15</v>
      </c>
      <c r="C12" s="37">
        <v>849432.28</v>
      </c>
      <c r="D12" s="37">
        <v>903243</v>
      </c>
      <c r="E12" s="37">
        <v>899543</v>
      </c>
      <c r="F12" s="37">
        <v>899543</v>
      </c>
    </row>
    <row r="13" spans="1:6" x14ac:dyDescent="0.25">
      <c r="A13" s="10" t="s">
        <v>62</v>
      </c>
      <c r="B13" s="85">
        <v>2439.11</v>
      </c>
      <c r="C13" s="6">
        <v>35800</v>
      </c>
      <c r="D13" s="6">
        <v>34100</v>
      </c>
      <c r="E13" s="6">
        <v>34100</v>
      </c>
      <c r="F13" s="6">
        <v>34100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G12" sqref="G12:G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82" t="s">
        <v>113</v>
      </c>
      <c r="B1" s="182"/>
      <c r="C1" s="182"/>
      <c r="D1" s="182"/>
      <c r="E1" s="182"/>
      <c r="F1" s="182"/>
      <c r="G1" s="182"/>
      <c r="H1" s="182"/>
      <c r="I1" s="182"/>
    </row>
    <row r="2" spans="1:9" ht="18" customHeight="1" x14ac:dyDescent="0.25">
      <c r="A2" s="3"/>
      <c r="B2" s="3"/>
      <c r="C2" s="3"/>
      <c r="D2" s="3"/>
      <c r="E2" s="20"/>
      <c r="F2" s="3"/>
      <c r="G2" s="20"/>
      <c r="H2" s="3"/>
      <c r="I2" s="3"/>
    </row>
    <row r="3" spans="1:9" ht="15.75" x14ac:dyDescent="0.25">
      <c r="A3" s="182" t="s">
        <v>24</v>
      </c>
      <c r="B3" s="182"/>
      <c r="C3" s="182"/>
      <c r="D3" s="182"/>
      <c r="E3" s="182"/>
      <c r="F3" s="182"/>
      <c r="G3" s="182"/>
      <c r="H3" s="186"/>
      <c r="I3" s="186"/>
    </row>
    <row r="4" spans="1:9" ht="18" x14ac:dyDescent="0.25">
      <c r="A4" s="3"/>
      <c r="B4" s="3"/>
      <c r="C4" s="3"/>
      <c r="D4" s="3"/>
      <c r="E4" s="20"/>
      <c r="F4" s="3"/>
      <c r="G4" s="20"/>
      <c r="H4" s="4"/>
      <c r="I4" s="4"/>
    </row>
    <row r="5" spans="1:9" ht="18" customHeight="1" x14ac:dyDescent="0.25">
      <c r="A5" s="182" t="s">
        <v>121</v>
      </c>
      <c r="B5" s="187"/>
      <c r="C5" s="187"/>
      <c r="D5" s="187"/>
      <c r="E5" s="187"/>
      <c r="F5" s="187"/>
      <c r="G5" s="187"/>
      <c r="H5" s="187"/>
      <c r="I5" s="187"/>
    </row>
    <row r="6" spans="1:9" ht="18" x14ac:dyDescent="0.25">
      <c r="A6" s="3"/>
      <c r="B6" s="3"/>
      <c r="C6" s="3"/>
      <c r="D6" s="3"/>
      <c r="E6" s="20"/>
      <c r="F6" s="3"/>
      <c r="G6" s="20"/>
      <c r="H6" s="4"/>
      <c r="I6" s="4"/>
    </row>
    <row r="7" spans="1:9" ht="26.25" customHeight="1" x14ac:dyDescent="0.25">
      <c r="A7" s="17" t="s">
        <v>8</v>
      </c>
      <c r="B7" s="16" t="s">
        <v>9</v>
      </c>
      <c r="C7" s="16" t="s">
        <v>10</v>
      </c>
      <c r="D7" s="16" t="s">
        <v>38</v>
      </c>
      <c r="E7" s="70" t="s">
        <v>107</v>
      </c>
      <c r="F7" s="17" t="s">
        <v>108</v>
      </c>
      <c r="G7" s="17" t="s">
        <v>112</v>
      </c>
      <c r="H7" s="17" t="s">
        <v>161</v>
      </c>
      <c r="I7" s="17" t="s">
        <v>162</v>
      </c>
    </row>
    <row r="8" spans="1:9" ht="25.5" x14ac:dyDescent="0.25">
      <c r="A8" s="8">
        <v>8</v>
      </c>
      <c r="B8" s="8"/>
      <c r="C8" s="8"/>
      <c r="D8" s="8" t="s">
        <v>21</v>
      </c>
      <c r="E8" s="8"/>
      <c r="F8" s="6"/>
      <c r="G8" s="6"/>
      <c r="H8" s="6"/>
      <c r="I8" s="6"/>
    </row>
    <row r="9" spans="1:9" x14ac:dyDescent="0.25">
      <c r="A9" s="8"/>
      <c r="B9" s="13">
        <v>84</v>
      </c>
      <c r="C9" s="13"/>
      <c r="D9" s="13" t="s">
        <v>28</v>
      </c>
      <c r="E9" s="13"/>
      <c r="F9" s="6"/>
      <c r="G9" s="6"/>
      <c r="H9" s="6"/>
      <c r="I9" s="6"/>
    </row>
    <row r="10" spans="1:9" ht="25.5" x14ac:dyDescent="0.25">
      <c r="A10" s="9"/>
      <c r="B10" s="9"/>
      <c r="C10" s="10">
        <v>81</v>
      </c>
      <c r="D10" s="14" t="s">
        <v>29</v>
      </c>
      <c r="E10" s="14"/>
      <c r="F10" s="6"/>
      <c r="G10" s="6"/>
      <c r="H10" s="6"/>
      <c r="I10" s="6"/>
    </row>
    <row r="11" spans="1:9" ht="25.5" x14ac:dyDescent="0.25">
      <c r="A11" s="11">
        <v>5</v>
      </c>
      <c r="B11" s="12"/>
      <c r="C11" s="12"/>
      <c r="D11" s="21" t="s">
        <v>22</v>
      </c>
      <c r="E11" s="21"/>
      <c r="F11" s="6"/>
      <c r="G11" s="6"/>
      <c r="H11" s="6"/>
      <c r="I11" s="6"/>
    </row>
    <row r="12" spans="1:9" ht="25.5" x14ac:dyDescent="0.25">
      <c r="A12" s="13"/>
      <c r="B12" s="13">
        <v>54</v>
      </c>
      <c r="C12" s="13"/>
      <c r="D12" s="22" t="s">
        <v>30</v>
      </c>
      <c r="E12" s="22"/>
      <c r="F12" s="6"/>
      <c r="G12" s="6"/>
      <c r="H12" s="6"/>
      <c r="I12" s="7"/>
    </row>
    <row r="13" spans="1:9" x14ac:dyDescent="0.25">
      <c r="A13" s="13"/>
      <c r="B13" s="13"/>
      <c r="C13" s="10">
        <v>11</v>
      </c>
      <c r="D13" s="10" t="s">
        <v>12</v>
      </c>
      <c r="E13" s="10"/>
      <c r="F13" s="6"/>
      <c r="G13" s="6"/>
      <c r="H13" s="6"/>
      <c r="I13" s="7"/>
    </row>
    <row r="14" spans="1:9" x14ac:dyDescent="0.25">
      <c r="A14" s="13"/>
      <c r="B14" s="13"/>
      <c r="C14" s="10">
        <v>31</v>
      </c>
      <c r="D14" s="10" t="s">
        <v>31</v>
      </c>
      <c r="E14" s="10"/>
      <c r="F14" s="6"/>
      <c r="G14" s="6"/>
      <c r="H14" s="6"/>
      <c r="I14" s="7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D12" sqref="D12"/>
    </sheetView>
  </sheetViews>
  <sheetFormatPr defaultRowHeight="15" x14ac:dyDescent="0.25"/>
  <cols>
    <col min="1" max="1" width="24.5703125" customWidth="1"/>
    <col min="2" max="2" width="21.5703125" customWidth="1"/>
    <col min="3" max="5" width="31.28515625" customWidth="1"/>
    <col min="6" max="6" width="26.85546875" customWidth="1"/>
  </cols>
  <sheetData>
    <row r="1" spans="1:6" ht="36.75" customHeight="1" x14ac:dyDescent="0.25">
      <c r="A1" s="182" t="s">
        <v>113</v>
      </c>
      <c r="B1" s="182"/>
      <c r="C1" s="182"/>
      <c r="D1" s="182"/>
      <c r="E1" s="182"/>
      <c r="F1" s="182"/>
    </row>
    <row r="2" spans="1:6" ht="18" x14ac:dyDescent="0.25">
      <c r="A2" s="20"/>
      <c r="B2" s="20"/>
      <c r="C2" s="20"/>
      <c r="D2" s="20"/>
      <c r="E2" s="20"/>
      <c r="F2" s="20"/>
    </row>
    <row r="3" spans="1:6" ht="15.75" x14ac:dyDescent="0.25">
      <c r="A3" s="182" t="s">
        <v>24</v>
      </c>
      <c r="B3" s="182"/>
      <c r="C3" s="182"/>
      <c r="D3" s="182"/>
      <c r="E3" s="182"/>
      <c r="F3" s="182"/>
    </row>
    <row r="4" spans="1:6" ht="18" x14ac:dyDescent="0.25">
      <c r="A4" s="20"/>
      <c r="B4" s="20"/>
      <c r="C4" s="20"/>
      <c r="D4" s="20"/>
      <c r="E4" s="4"/>
      <c r="F4" s="4"/>
    </row>
    <row r="5" spans="1:6" ht="15.75" x14ac:dyDescent="0.25">
      <c r="A5" s="182" t="s">
        <v>122</v>
      </c>
      <c r="B5" s="182"/>
      <c r="C5" s="182"/>
      <c r="D5" s="182"/>
      <c r="E5" s="182"/>
      <c r="F5" s="182"/>
    </row>
    <row r="6" spans="1:6" ht="18" x14ac:dyDescent="0.25">
      <c r="A6" s="20"/>
      <c r="B6" s="20"/>
      <c r="C6" s="20"/>
      <c r="D6" s="20"/>
      <c r="E6" s="4"/>
      <c r="F6" s="4"/>
    </row>
    <row r="7" spans="1:6" x14ac:dyDescent="0.25">
      <c r="A7" s="70" t="s">
        <v>115</v>
      </c>
      <c r="B7" s="70" t="s">
        <v>107</v>
      </c>
      <c r="C7" s="17" t="s">
        <v>108</v>
      </c>
      <c r="D7" s="17" t="s">
        <v>112</v>
      </c>
      <c r="E7" s="17" t="s">
        <v>161</v>
      </c>
      <c r="F7" s="17" t="s">
        <v>162</v>
      </c>
    </row>
    <row r="8" spans="1:6" x14ac:dyDescent="0.25">
      <c r="A8" s="8" t="s">
        <v>123</v>
      </c>
      <c r="B8" s="73"/>
      <c r="C8" s="6"/>
      <c r="D8" s="6"/>
      <c r="E8" s="6"/>
      <c r="F8" s="6"/>
    </row>
    <row r="9" spans="1:6" ht="25.5" x14ac:dyDescent="0.25">
      <c r="A9" s="8" t="s">
        <v>124</v>
      </c>
      <c r="B9" s="73"/>
      <c r="C9" s="6"/>
      <c r="D9" s="6"/>
      <c r="E9" s="6"/>
      <c r="F9" s="6"/>
    </row>
    <row r="10" spans="1:6" ht="25.5" x14ac:dyDescent="0.25">
      <c r="A10" s="14" t="s">
        <v>125</v>
      </c>
      <c r="B10" s="73"/>
      <c r="C10" s="6"/>
      <c r="D10" s="6"/>
      <c r="E10" s="6"/>
      <c r="F10" s="6"/>
    </row>
    <row r="11" spans="1:6" x14ac:dyDescent="0.25">
      <c r="A11" s="14"/>
      <c r="B11" s="73"/>
      <c r="C11" s="6"/>
      <c r="D11" s="6"/>
      <c r="E11" s="6"/>
      <c r="F11" s="6"/>
    </row>
    <row r="12" spans="1:6" x14ac:dyDescent="0.25">
      <c r="A12" s="8" t="s">
        <v>126</v>
      </c>
      <c r="B12" s="73"/>
      <c r="C12" s="6"/>
      <c r="D12" s="6"/>
      <c r="E12" s="6"/>
      <c r="F12" s="6"/>
    </row>
    <row r="13" spans="1:6" x14ac:dyDescent="0.25">
      <c r="A13" s="21" t="s">
        <v>116</v>
      </c>
      <c r="B13" s="73"/>
      <c r="C13" s="6"/>
      <c r="D13" s="6"/>
      <c r="E13" s="6"/>
      <c r="F13" s="6"/>
    </row>
    <row r="14" spans="1:6" x14ac:dyDescent="0.25">
      <c r="A14" s="10" t="s">
        <v>117</v>
      </c>
      <c r="B14" s="73"/>
      <c r="C14" s="6"/>
      <c r="D14" s="6"/>
      <c r="E14" s="6"/>
      <c r="F14" s="7"/>
    </row>
    <row r="15" spans="1:6" x14ac:dyDescent="0.25">
      <c r="A15" s="21" t="s">
        <v>119</v>
      </c>
      <c r="B15" s="73"/>
      <c r="C15" s="6"/>
      <c r="D15" s="6"/>
      <c r="E15" s="6"/>
      <c r="F15" s="7"/>
    </row>
    <row r="16" spans="1:6" x14ac:dyDescent="0.25">
      <c r="A16" s="10" t="s">
        <v>120</v>
      </c>
      <c r="B16" s="73"/>
      <c r="C16" s="6"/>
      <c r="D16" s="6"/>
      <c r="E16" s="6"/>
      <c r="F16" s="7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5" workbookViewId="0">
      <selection activeCell="E13" sqref="E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9" style="35" customWidth="1"/>
    <col min="6" max="9" width="25.28515625" customWidth="1"/>
  </cols>
  <sheetData>
    <row r="1" spans="1:9" ht="40.5" customHeight="1" x14ac:dyDescent="0.25">
      <c r="A1" s="182" t="s">
        <v>170</v>
      </c>
      <c r="B1" s="182"/>
      <c r="C1" s="182"/>
      <c r="D1" s="182"/>
      <c r="E1" s="182"/>
      <c r="F1" s="182"/>
      <c r="G1" s="182"/>
      <c r="H1" s="182"/>
      <c r="I1" s="182"/>
    </row>
    <row r="2" spans="1:9" ht="18" x14ac:dyDescent="0.25">
      <c r="A2" s="3"/>
      <c r="B2" s="3"/>
      <c r="C2" s="3"/>
      <c r="D2" s="3"/>
      <c r="E2" s="33"/>
      <c r="F2" s="3"/>
      <c r="G2" s="20"/>
      <c r="H2" s="4"/>
      <c r="I2" s="4"/>
    </row>
    <row r="3" spans="1:9" ht="18" customHeight="1" x14ac:dyDescent="0.25">
      <c r="A3" s="182" t="s">
        <v>23</v>
      </c>
      <c r="B3" s="187"/>
      <c r="C3" s="187"/>
      <c r="D3" s="187"/>
      <c r="E3" s="187"/>
      <c r="F3" s="187"/>
      <c r="G3" s="187"/>
      <c r="H3" s="187"/>
      <c r="I3" s="187"/>
    </row>
    <row r="4" spans="1:9" ht="18" x14ac:dyDescent="0.25">
      <c r="A4" s="3"/>
      <c r="B4" s="3"/>
      <c r="C4" s="3"/>
      <c r="D4" s="3"/>
      <c r="E4" s="33"/>
      <c r="F4" s="3"/>
      <c r="G4" s="20"/>
      <c r="H4" s="4"/>
      <c r="I4" s="4"/>
    </row>
    <row r="5" spans="1:9" ht="23.25" customHeight="1" x14ac:dyDescent="0.25">
      <c r="A5" s="190" t="s">
        <v>25</v>
      </c>
      <c r="B5" s="222"/>
      <c r="C5" s="223"/>
      <c r="D5" s="43" t="s">
        <v>26</v>
      </c>
      <c r="E5" s="130" t="s">
        <v>107</v>
      </c>
      <c r="F5" s="17" t="s">
        <v>108</v>
      </c>
      <c r="G5" s="17" t="s">
        <v>112</v>
      </c>
      <c r="H5" s="17" t="s">
        <v>161</v>
      </c>
      <c r="I5" s="17" t="s">
        <v>162</v>
      </c>
    </row>
    <row r="6" spans="1:9" ht="18.75" customHeight="1" x14ac:dyDescent="0.25">
      <c r="A6" s="219" t="s">
        <v>63</v>
      </c>
      <c r="B6" s="220"/>
      <c r="C6" s="221"/>
      <c r="D6" s="159" t="s">
        <v>64</v>
      </c>
      <c r="E6" s="160">
        <v>711847.26</v>
      </c>
      <c r="F6" s="161">
        <f>F7+F17+F45</f>
        <v>893279.43</v>
      </c>
      <c r="G6" s="161">
        <f t="shared" ref="G6:I6" si="0">G7+G17+G45</f>
        <v>937343</v>
      </c>
      <c r="H6" s="161">
        <f t="shared" si="0"/>
        <v>933643</v>
      </c>
      <c r="I6" s="161">
        <f t="shared" si="0"/>
        <v>933643</v>
      </c>
    </row>
    <row r="7" spans="1:9" ht="27" customHeight="1" x14ac:dyDescent="0.25">
      <c r="A7" s="207" t="s">
        <v>75</v>
      </c>
      <c r="B7" s="208"/>
      <c r="C7" s="209"/>
      <c r="D7" s="156" t="s">
        <v>76</v>
      </c>
      <c r="E7" s="157">
        <f>E8+E13</f>
        <v>29067.010000000002</v>
      </c>
      <c r="F7" s="158">
        <f>F9+F14</f>
        <v>25294.43</v>
      </c>
      <c r="G7" s="158">
        <f t="shared" ref="G7:H7" si="1">G9+G14</f>
        <v>22683</v>
      </c>
      <c r="H7" s="158">
        <f t="shared" si="1"/>
        <v>22683</v>
      </c>
      <c r="I7" s="158">
        <f t="shared" ref="I7" si="2">I9+I14</f>
        <v>22683</v>
      </c>
    </row>
    <row r="8" spans="1:9" ht="33" customHeight="1" x14ac:dyDescent="0.25">
      <c r="A8" s="213" t="s">
        <v>77</v>
      </c>
      <c r="B8" s="214"/>
      <c r="C8" s="215"/>
      <c r="D8" s="162" t="s">
        <v>65</v>
      </c>
      <c r="E8" s="163">
        <f>E9</f>
        <v>28843.040000000001</v>
      </c>
      <c r="F8" s="147">
        <f>F9</f>
        <v>25294.43</v>
      </c>
      <c r="G8" s="147">
        <f t="shared" ref="G8:I9" si="3">G9</f>
        <v>21983</v>
      </c>
      <c r="H8" s="147">
        <f t="shared" si="3"/>
        <v>21983</v>
      </c>
      <c r="I8" s="147">
        <f t="shared" si="3"/>
        <v>21983</v>
      </c>
    </row>
    <row r="9" spans="1:9" x14ac:dyDescent="0.25">
      <c r="A9" s="204" t="s">
        <v>78</v>
      </c>
      <c r="B9" s="205"/>
      <c r="C9" s="206"/>
      <c r="D9" s="49" t="s">
        <v>46</v>
      </c>
      <c r="E9" s="134">
        <f>E10</f>
        <v>28843.040000000001</v>
      </c>
      <c r="F9" s="37">
        <f>F10</f>
        <v>25294.43</v>
      </c>
      <c r="G9" s="37">
        <f t="shared" si="3"/>
        <v>21983</v>
      </c>
      <c r="H9" s="37">
        <f t="shared" si="3"/>
        <v>21983</v>
      </c>
      <c r="I9" s="37">
        <f t="shared" si="3"/>
        <v>21983</v>
      </c>
    </row>
    <row r="10" spans="1:9" x14ac:dyDescent="0.25">
      <c r="A10" s="195">
        <v>3</v>
      </c>
      <c r="B10" s="196"/>
      <c r="C10" s="197"/>
      <c r="D10" s="44" t="s">
        <v>15</v>
      </c>
      <c r="E10" s="134">
        <f>E11+E12</f>
        <v>28843.040000000001</v>
      </c>
      <c r="F10" s="37">
        <f>F11+F12</f>
        <v>25294.43</v>
      </c>
      <c r="G10" s="37">
        <f t="shared" ref="G10:I10" si="4">G11+G12</f>
        <v>21983</v>
      </c>
      <c r="H10" s="37">
        <f t="shared" si="4"/>
        <v>21983</v>
      </c>
      <c r="I10" s="37">
        <f t="shared" si="4"/>
        <v>21983</v>
      </c>
    </row>
    <row r="11" spans="1:9" x14ac:dyDescent="0.25">
      <c r="A11" s="198">
        <v>32</v>
      </c>
      <c r="B11" s="199"/>
      <c r="C11" s="200"/>
      <c r="D11" s="44" t="s">
        <v>27</v>
      </c>
      <c r="E11" s="134">
        <v>28144.82</v>
      </c>
      <c r="F11" s="37">
        <v>24880.74</v>
      </c>
      <c r="G11" s="37">
        <v>21573</v>
      </c>
      <c r="H11" s="37">
        <f>G11</f>
        <v>21573</v>
      </c>
      <c r="I11" s="37">
        <f>H11</f>
        <v>21573</v>
      </c>
    </row>
    <row r="12" spans="1:9" ht="15" customHeight="1" x14ac:dyDescent="0.25">
      <c r="A12" s="198">
        <v>34</v>
      </c>
      <c r="B12" s="199"/>
      <c r="C12" s="200"/>
      <c r="D12" s="44" t="s">
        <v>52</v>
      </c>
      <c r="E12" s="134">
        <v>698.22</v>
      </c>
      <c r="F12" s="37">
        <v>413.69</v>
      </c>
      <c r="G12" s="37">
        <v>410</v>
      </c>
      <c r="H12" s="37">
        <f>G12</f>
        <v>410</v>
      </c>
      <c r="I12" s="37">
        <f>H12</f>
        <v>410</v>
      </c>
    </row>
    <row r="13" spans="1:9" ht="24" customHeight="1" x14ac:dyDescent="0.25">
      <c r="A13" s="213" t="s">
        <v>79</v>
      </c>
      <c r="B13" s="214"/>
      <c r="C13" s="215"/>
      <c r="D13" s="162" t="s">
        <v>80</v>
      </c>
      <c r="E13" s="163">
        <f t="shared" ref="E13:F15" si="5">E14</f>
        <v>223.97</v>
      </c>
      <c r="F13" s="147">
        <f t="shared" si="5"/>
        <v>0</v>
      </c>
      <c r="G13" s="147">
        <f t="shared" ref="G13:G15" si="6">G14</f>
        <v>700</v>
      </c>
      <c r="H13" s="147">
        <f t="shared" ref="H13:I15" si="7">H14</f>
        <v>700</v>
      </c>
      <c r="I13" s="147">
        <f t="shared" si="7"/>
        <v>700</v>
      </c>
    </row>
    <row r="14" spans="1:9" ht="15" customHeight="1" x14ac:dyDescent="0.25">
      <c r="A14" s="204" t="s">
        <v>78</v>
      </c>
      <c r="B14" s="205"/>
      <c r="C14" s="206"/>
      <c r="D14" s="49" t="s">
        <v>46</v>
      </c>
      <c r="E14" s="133">
        <f t="shared" si="5"/>
        <v>223.97</v>
      </c>
      <c r="F14" s="37">
        <f t="shared" si="5"/>
        <v>0</v>
      </c>
      <c r="G14" s="37">
        <f t="shared" si="6"/>
        <v>700</v>
      </c>
      <c r="H14" s="37">
        <f t="shared" si="7"/>
        <v>700</v>
      </c>
      <c r="I14" s="37">
        <f t="shared" si="7"/>
        <v>700</v>
      </c>
    </row>
    <row r="15" spans="1:9" ht="25.5" x14ac:dyDescent="0.25">
      <c r="A15" s="195">
        <v>4</v>
      </c>
      <c r="B15" s="196"/>
      <c r="C15" s="197"/>
      <c r="D15" s="44" t="s">
        <v>17</v>
      </c>
      <c r="E15" s="134">
        <f t="shared" si="5"/>
        <v>223.97</v>
      </c>
      <c r="F15" s="37">
        <f t="shared" si="5"/>
        <v>0</v>
      </c>
      <c r="G15" s="37">
        <f t="shared" si="6"/>
        <v>700</v>
      </c>
      <c r="H15" s="37">
        <f t="shared" si="7"/>
        <v>700</v>
      </c>
      <c r="I15" s="37">
        <f t="shared" si="7"/>
        <v>700</v>
      </c>
    </row>
    <row r="16" spans="1:9" ht="25.5" x14ac:dyDescent="0.25">
      <c r="A16" s="198">
        <v>42</v>
      </c>
      <c r="B16" s="199"/>
      <c r="C16" s="200"/>
      <c r="D16" s="44" t="s">
        <v>37</v>
      </c>
      <c r="E16" s="134">
        <v>223.97</v>
      </c>
      <c r="F16" s="37">
        <v>0</v>
      </c>
      <c r="G16" s="37">
        <v>700</v>
      </c>
      <c r="H16" s="37">
        <f>G16</f>
        <v>700</v>
      </c>
      <c r="I16" s="37">
        <f>H16</f>
        <v>700</v>
      </c>
    </row>
    <row r="17" spans="1:9" ht="42" customHeight="1" x14ac:dyDescent="0.25">
      <c r="A17" s="207" t="s">
        <v>81</v>
      </c>
      <c r="B17" s="208"/>
      <c r="C17" s="209"/>
      <c r="D17" s="156" t="s">
        <v>82</v>
      </c>
      <c r="E17" s="157">
        <v>13808.31</v>
      </c>
      <c r="F17" s="158">
        <f>F18+F27+F31</f>
        <v>37235</v>
      </c>
      <c r="G17" s="158">
        <f t="shared" ref="G17:I17" si="8">G18+G27+G31</f>
        <v>28710</v>
      </c>
      <c r="H17" s="158">
        <f t="shared" si="8"/>
        <v>28710</v>
      </c>
      <c r="I17" s="158">
        <f t="shared" si="8"/>
        <v>28710</v>
      </c>
    </row>
    <row r="18" spans="1:9" ht="25.5" customHeight="1" x14ac:dyDescent="0.25">
      <c r="A18" s="213" t="s">
        <v>77</v>
      </c>
      <c r="B18" s="214"/>
      <c r="C18" s="215"/>
      <c r="D18" s="162" t="s">
        <v>172</v>
      </c>
      <c r="E18" s="163">
        <f>E19</f>
        <v>5663.88</v>
      </c>
      <c r="F18" s="147">
        <f>F19+F24</f>
        <v>28970.84</v>
      </c>
      <c r="G18" s="147">
        <f t="shared" ref="G18:I18" si="9">G19+G24</f>
        <v>18995.84</v>
      </c>
      <c r="H18" s="147">
        <f t="shared" si="9"/>
        <v>18995.84</v>
      </c>
      <c r="I18" s="147">
        <f t="shared" si="9"/>
        <v>18995.84</v>
      </c>
    </row>
    <row r="19" spans="1:9" x14ac:dyDescent="0.25">
      <c r="A19" s="204" t="s">
        <v>83</v>
      </c>
      <c r="B19" s="205"/>
      <c r="C19" s="206"/>
      <c r="D19" s="49" t="s">
        <v>12</v>
      </c>
      <c r="E19" s="133">
        <f>E20+E24</f>
        <v>5663.88</v>
      </c>
      <c r="F19" s="37">
        <f>F20</f>
        <v>24575.84</v>
      </c>
      <c r="G19" s="37">
        <f t="shared" ref="G19:I19" si="10">G20</f>
        <v>17795.84</v>
      </c>
      <c r="H19" s="37">
        <f t="shared" si="10"/>
        <v>17795.84</v>
      </c>
      <c r="I19" s="37">
        <f t="shared" si="10"/>
        <v>17795.84</v>
      </c>
    </row>
    <row r="20" spans="1:9" x14ac:dyDescent="0.25">
      <c r="A20" s="195">
        <v>3</v>
      </c>
      <c r="B20" s="196"/>
      <c r="C20" s="197"/>
      <c r="D20" s="44" t="s">
        <v>15</v>
      </c>
      <c r="E20" s="134">
        <f>E21</f>
        <v>3009.42</v>
      </c>
      <c r="F20" s="37">
        <f>F21+F23</f>
        <v>24575.84</v>
      </c>
      <c r="G20" s="37">
        <f t="shared" ref="G20:I20" si="11">G21+G23</f>
        <v>17795.84</v>
      </c>
      <c r="H20" s="37">
        <f t="shared" si="11"/>
        <v>17795.84</v>
      </c>
      <c r="I20" s="37">
        <f t="shared" si="11"/>
        <v>17795.84</v>
      </c>
    </row>
    <row r="21" spans="1:9" ht="12.75" customHeight="1" x14ac:dyDescent="0.25">
      <c r="A21" s="198">
        <v>32</v>
      </c>
      <c r="B21" s="199"/>
      <c r="C21" s="200"/>
      <c r="D21" s="44" t="s">
        <v>27</v>
      </c>
      <c r="E21" s="134">
        <f>2969.6+39.82</f>
        <v>3009.42</v>
      </c>
      <c r="F21" s="37">
        <v>24295.84</v>
      </c>
      <c r="G21" s="37">
        <f>18250-G30</f>
        <v>17485.84</v>
      </c>
      <c r="H21" s="37">
        <f>G21</f>
        <v>17485.84</v>
      </c>
      <c r="I21" s="37">
        <f>H21</f>
        <v>17485.84</v>
      </c>
    </row>
    <row r="22" spans="1:9" ht="20.25" hidden="1" customHeight="1" x14ac:dyDescent="0.25">
      <c r="A22" s="216" t="s">
        <v>84</v>
      </c>
      <c r="B22" s="217"/>
      <c r="C22" s="218"/>
      <c r="D22" s="48" t="s">
        <v>85</v>
      </c>
      <c r="E22" s="132"/>
      <c r="F22" s="63">
        <f>F23</f>
        <v>280</v>
      </c>
      <c r="G22" s="63"/>
      <c r="H22" s="63"/>
      <c r="I22" s="63"/>
    </row>
    <row r="23" spans="1:9" ht="14.25" customHeight="1" x14ac:dyDescent="0.25">
      <c r="A23" s="198">
        <v>34</v>
      </c>
      <c r="B23" s="199"/>
      <c r="C23" s="200"/>
      <c r="D23" s="77" t="s">
        <v>52</v>
      </c>
      <c r="E23" s="134">
        <v>0</v>
      </c>
      <c r="F23" s="37">
        <v>280</v>
      </c>
      <c r="G23" s="37">
        <v>310</v>
      </c>
      <c r="H23" s="37">
        <f>G23</f>
        <v>310</v>
      </c>
      <c r="I23" s="37">
        <f>H23</f>
        <v>310</v>
      </c>
    </row>
    <row r="24" spans="1:9" ht="17.25" customHeight="1" x14ac:dyDescent="0.25">
      <c r="A24" s="195">
        <v>4</v>
      </c>
      <c r="B24" s="196"/>
      <c r="C24" s="197"/>
      <c r="D24" s="77" t="s">
        <v>174</v>
      </c>
      <c r="E24" s="134">
        <v>2654.46</v>
      </c>
      <c r="F24" s="37">
        <f>F25+F26</f>
        <v>4395</v>
      </c>
      <c r="G24" s="37">
        <f t="shared" ref="G24:I24" si="12">G25+G26</f>
        <v>1200</v>
      </c>
      <c r="H24" s="37">
        <f t="shared" si="12"/>
        <v>1200</v>
      </c>
      <c r="I24" s="37">
        <f t="shared" si="12"/>
        <v>1200</v>
      </c>
    </row>
    <row r="25" spans="1:9" ht="24.75" customHeight="1" x14ac:dyDescent="0.25">
      <c r="A25" s="198">
        <v>42</v>
      </c>
      <c r="B25" s="199"/>
      <c r="C25" s="200"/>
      <c r="D25" s="77" t="s">
        <v>37</v>
      </c>
      <c r="E25" s="134">
        <v>2654.45</v>
      </c>
      <c r="F25" s="37">
        <v>1270</v>
      </c>
      <c r="G25" s="37">
        <v>1200</v>
      </c>
      <c r="H25" s="37">
        <f>G25</f>
        <v>1200</v>
      </c>
      <c r="I25" s="37">
        <f>H25</f>
        <v>1200</v>
      </c>
    </row>
    <row r="26" spans="1:9" ht="24.75" customHeight="1" x14ac:dyDescent="0.25">
      <c r="A26" s="198">
        <v>45</v>
      </c>
      <c r="B26" s="199"/>
      <c r="C26" s="200"/>
      <c r="D26" s="78" t="s">
        <v>175</v>
      </c>
      <c r="E26" s="134">
        <v>0</v>
      </c>
      <c r="F26" s="37">
        <v>3125</v>
      </c>
      <c r="G26" s="37">
        <v>0</v>
      </c>
      <c r="H26" s="37">
        <f>G26</f>
        <v>0</v>
      </c>
      <c r="I26" s="37">
        <f>H26</f>
        <v>0</v>
      </c>
    </row>
    <row r="27" spans="1:9" ht="24.75" customHeight="1" x14ac:dyDescent="0.25">
      <c r="A27" s="213" t="s">
        <v>79</v>
      </c>
      <c r="B27" s="214"/>
      <c r="C27" s="215"/>
      <c r="D27" s="162" t="s">
        <v>86</v>
      </c>
      <c r="E27" s="163">
        <f t="shared" ref="E27:F29" si="13">E28</f>
        <v>823.23</v>
      </c>
      <c r="F27" s="147">
        <f t="shared" si="13"/>
        <v>764.16</v>
      </c>
      <c r="G27" s="147">
        <f t="shared" ref="G27:G29" si="14">G28</f>
        <v>764.16</v>
      </c>
      <c r="H27" s="147">
        <f t="shared" ref="H27:I29" si="15">H28</f>
        <v>764.16</v>
      </c>
      <c r="I27" s="147">
        <f t="shared" si="15"/>
        <v>764.16</v>
      </c>
    </row>
    <row r="28" spans="1:9" x14ac:dyDescent="0.25">
      <c r="A28" s="204" t="s">
        <v>83</v>
      </c>
      <c r="B28" s="205"/>
      <c r="C28" s="206"/>
      <c r="D28" s="49" t="s">
        <v>12</v>
      </c>
      <c r="E28" s="134">
        <f t="shared" si="13"/>
        <v>823.23</v>
      </c>
      <c r="F28" s="37">
        <f t="shared" si="13"/>
        <v>764.16</v>
      </c>
      <c r="G28" s="37">
        <f t="shared" si="14"/>
        <v>764.16</v>
      </c>
      <c r="H28" s="37">
        <f t="shared" si="15"/>
        <v>764.16</v>
      </c>
      <c r="I28" s="37">
        <f t="shared" si="15"/>
        <v>764.16</v>
      </c>
    </row>
    <row r="29" spans="1:9" x14ac:dyDescent="0.25">
      <c r="A29" s="195">
        <v>3</v>
      </c>
      <c r="B29" s="196"/>
      <c r="C29" s="197"/>
      <c r="D29" s="44" t="s">
        <v>15</v>
      </c>
      <c r="E29" s="134">
        <f t="shared" si="13"/>
        <v>823.23</v>
      </c>
      <c r="F29" s="37">
        <f t="shared" si="13"/>
        <v>764.16</v>
      </c>
      <c r="G29" s="37">
        <f t="shared" si="14"/>
        <v>764.16</v>
      </c>
      <c r="H29" s="37">
        <f t="shared" si="15"/>
        <v>764.16</v>
      </c>
      <c r="I29" s="37">
        <f t="shared" si="15"/>
        <v>764.16</v>
      </c>
    </row>
    <row r="30" spans="1:9" ht="12.75" customHeight="1" x14ac:dyDescent="0.25">
      <c r="A30" s="198">
        <v>32</v>
      </c>
      <c r="B30" s="199"/>
      <c r="C30" s="200"/>
      <c r="D30" s="44" t="s">
        <v>27</v>
      </c>
      <c r="E30" s="134">
        <v>823.23</v>
      </c>
      <c r="F30" s="37">
        <v>764.16</v>
      </c>
      <c r="G30" s="37">
        <v>764.16</v>
      </c>
      <c r="H30" s="37">
        <f>G30</f>
        <v>764.16</v>
      </c>
      <c r="I30" s="37">
        <f>H30</f>
        <v>764.16</v>
      </c>
    </row>
    <row r="31" spans="1:9" x14ac:dyDescent="0.25">
      <c r="A31" s="213" t="s">
        <v>87</v>
      </c>
      <c r="B31" s="214"/>
      <c r="C31" s="215"/>
      <c r="D31" s="162" t="s">
        <v>88</v>
      </c>
      <c r="E31" s="163">
        <f>E32</f>
        <v>5334.08</v>
      </c>
      <c r="F31" s="147">
        <f>F32</f>
        <v>7500</v>
      </c>
      <c r="G31" s="147">
        <f t="shared" ref="G31:I32" si="16">G32</f>
        <v>8950</v>
      </c>
      <c r="H31" s="147">
        <f t="shared" si="16"/>
        <v>8950</v>
      </c>
      <c r="I31" s="147">
        <f t="shared" si="16"/>
        <v>8950</v>
      </c>
    </row>
    <row r="32" spans="1:9" x14ac:dyDescent="0.25">
      <c r="A32" s="204" t="s">
        <v>83</v>
      </c>
      <c r="B32" s="205"/>
      <c r="C32" s="206"/>
      <c r="D32" s="49" t="s">
        <v>12</v>
      </c>
      <c r="E32" s="133">
        <f>E33</f>
        <v>5334.08</v>
      </c>
      <c r="F32" s="37">
        <f>F33</f>
        <v>7500</v>
      </c>
      <c r="G32" s="37">
        <f t="shared" si="16"/>
        <v>8950</v>
      </c>
      <c r="H32" s="37">
        <f t="shared" si="16"/>
        <v>8950</v>
      </c>
      <c r="I32" s="37">
        <f t="shared" si="16"/>
        <v>8950</v>
      </c>
    </row>
    <row r="33" spans="1:9" x14ac:dyDescent="0.25">
      <c r="A33" s="195">
        <v>3</v>
      </c>
      <c r="B33" s="196"/>
      <c r="C33" s="197"/>
      <c r="D33" s="44" t="s">
        <v>15</v>
      </c>
      <c r="E33" s="134">
        <f>E34+E35</f>
        <v>5334.08</v>
      </c>
      <c r="F33" s="37">
        <f>F34+F35</f>
        <v>7500</v>
      </c>
      <c r="G33" s="37">
        <f t="shared" ref="G33:I33" si="17">G34+G35</f>
        <v>8950</v>
      </c>
      <c r="H33" s="37">
        <f t="shared" si="17"/>
        <v>8950</v>
      </c>
      <c r="I33" s="37">
        <f t="shared" si="17"/>
        <v>8950</v>
      </c>
    </row>
    <row r="34" spans="1:9" x14ac:dyDescent="0.25">
      <c r="A34" s="198">
        <v>31</v>
      </c>
      <c r="B34" s="199"/>
      <c r="C34" s="200"/>
      <c r="D34" s="44" t="s">
        <v>89</v>
      </c>
      <c r="E34" s="134">
        <v>5052.1099999999997</v>
      </c>
      <c r="F34" s="37">
        <v>7200</v>
      </c>
      <c r="G34" s="37">
        <v>8550</v>
      </c>
      <c r="H34" s="37">
        <f>G34</f>
        <v>8550</v>
      </c>
      <c r="I34" s="37">
        <f>H34</f>
        <v>8550</v>
      </c>
    </row>
    <row r="35" spans="1:9" x14ac:dyDescent="0.25">
      <c r="A35" s="198">
        <v>32</v>
      </c>
      <c r="B35" s="199"/>
      <c r="C35" s="200"/>
      <c r="D35" s="44" t="s">
        <v>27</v>
      </c>
      <c r="E35" s="134">
        <v>281.97000000000003</v>
      </c>
      <c r="F35" s="37">
        <v>300</v>
      </c>
      <c r="G35" s="37">
        <v>400</v>
      </c>
      <c r="H35" s="37">
        <f>G35</f>
        <v>400</v>
      </c>
      <c r="I35" s="37">
        <f>H35</f>
        <v>400</v>
      </c>
    </row>
    <row r="36" spans="1:9" x14ac:dyDescent="0.25">
      <c r="A36" s="213" t="s">
        <v>90</v>
      </c>
      <c r="B36" s="214"/>
      <c r="C36" s="215"/>
      <c r="D36" s="162" t="s">
        <v>91</v>
      </c>
      <c r="E36" s="163">
        <f t="shared" ref="E36:F38" si="18">E37</f>
        <v>2212.52</v>
      </c>
      <c r="F36" s="147">
        <f t="shared" si="18"/>
        <v>0</v>
      </c>
      <c r="G36" s="147">
        <f t="shared" ref="G36:G38" si="19">G37</f>
        <v>0</v>
      </c>
      <c r="H36" s="147">
        <f t="shared" ref="H36:I38" si="20">H37</f>
        <v>0</v>
      </c>
      <c r="I36" s="147">
        <f t="shared" si="20"/>
        <v>0</v>
      </c>
    </row>
    <row r="37" spans="1:9" x14ac:dyDescent="0.25">
      <c r="A37" s="204" t="s">
        <v>83</v>
      </c>
      <c r="B37" s="205"/>
      <c r="C37" s="206"/>
      <c r="D37" s="49" t="s">
        <v>12</v>
      </c>
      <c r="E37" s="134">
        <f t="shared" si="18"/>
        <v>2212.52</v>
      </c>
      <c r="F37" s="37">
        <f t="shared" si="18"/>
        <v>0</v>
      </c>
      <c r="G37" s="37">
        <f t="shared" si="19"/>
        <v>0</v>
      </c>
      <c r="H37" s="37">
        <f t="shared" si="20"/>
        <v>0</v>
      </c>
      <c r="I37" s="37">
        <f t="shared" si="20"/>
        <v>0</v>
      </c>
    </row>
    <row r="38" spans="1:9" x14ac:dyDescent="0.25">
      <c r="A38" s="195">
        <v>3</v>
      </c>
      <c r="B38" s="196"/>
      <c r="C38" s="197"/>
      <c r="D38" s="44" t="s">
        <v>15</v>
      </c>
      <c r="E38" s="134">
        <f t="shared" si="18"/>
        <v>2212.52</v>
      </c>
      <c r="F38" s="37">
        <f t="shared" si="18"/>
        <v>0</v>
      </c>
      <c r="G38" s="37">
        <f t="shared" si="19"/>
        <v>0</v>
      </c>
      <c r="H38" s="37">
        <f t="shared" si="20"/>
        <v>0</v>
      </c>
      <c r="I38" s="37">
        <f t="shared" si="20"/>
        <v>0</v>
      </c>
    </row>
    <row r="39" spans="1:9" x14ac:dyDescent="0.25">
      <c r="A39" s="198">
        <v>32</v>
      </c>
      <c r="B39" s="199"/>
      <c r="C39" s="200"/>
      <c r="D39" s="44" t="s">
        <v>27</v>
      </c>
      <c r="E39" s="134">
        <v>2212.52</v>
      </c>
      <c r="F39" s="37">
        <v>0</v>
      </c>
      <c r="G39" s="37">
        <v>0</v>
      </c>
      <c r="H39" s="37">
        <v>0</v>
      </c>
      <c r="I39" s="37">
        <v>0</v>
      </c>
    </row>
    <row r="40" spans="1:9" hidden="1" x14ac:dyDescent="0.25">
      <c r="A40" s="216" t="s">
        <v>92</v>
      </c>
      <c r="B40" s="217"/>
      <c r="C40" s="218"/>
      <c r="D40" s="48" t="s">
        <v>93</v>
      </c>
      <c r="E40" s="132">
        <v>0</v>
      </c>
      <c r="F40" s="63">
        <f>F41</f>
        <v>0</v>
      </c>
      <c r="G40" s="63">
        <f t="shared" ref="G40:I41" si="21">G41</f>
        <v>0</v>
      </c>
      <c r="H40" s="63">
        <f t="shared" si="21"/>
        <v>0</v>
      </c>
      <c r="I40" s="63">
        <f t="shared" si="21"/>
        <v>0</v>
      </c>
    </row>
    <row r="41" spans="1:9" ht="23.25" hidden="1" customHeight="1" x14ac:dyDescent="0.25">
      <c r="A41" s="204" t="s">
        <v>83</v>
      </c>
      <c r="B41" s="205"/>
      <c r="C41" s="206"/>
      <c r="D41" s="49" t="s">
        <v>12</v>
      </c>
      <c r="E41" s="134">
        <v>0</v>
      </c>
      <c r="F41" s="37">
        <f>F42</f>
        <v>0</v>
      </c>
      <c r="G41" s="37">
        <f t="shared" si="21"/>
        <v>0</v>
      </c>
      <c r="H41" s="37">
        <f t="shared" si="21"/>
        <v>0</v>
      </c>
      <c r="I41" s="37">
        <f t="shared" si="21"/>
        <v>0</v>
      </c>
    </row>
    <row r="42" spans="1:9" hidden="1" x14ac:dyDescent="0.25">
      <c r="A42" s="195">
        <v>3</v>
      </c>
      <c r="B42" s="196"/>
      <c r="C42" s="197"/>
      <c r="D42" s="44" t="s">
        <v>15</v>
      </c>
      <c r="E42" s="134">
        <v>0</v>
      </c>
      <c r="F42" s="37">
        <f>F44</f>
        <v>0</v>
      </c>
      <c r="G42" s="37">
        <f t="shared" ref="G42:H42" si="22">G44</f>
        <v>0</v>
      </c>
      <c r="H42" s="37">
        <f t="shared" si="22"/>
        <v>0</v>
      </c>
      <c r="I42" s="37">
        <f t="shared" ref="I42" si="23">I44</f>
        <v>0</v>
      </c>
    </row>
    <row r="43" spans="1:9" hidden="1" x14ac:dyDescent="0.25">
      <c r="A43" s="198">
        <v>32</v>
      </c>
      <c r="B43" s="199"/>
      <c r="C43" s="200"/>
      <c r="D43" s="77" t="s">
        <v>27</v>
      </c>
      <c r="E43" s="134">
        <v>0</v>
      </c>
      <c r="F43" s="37">
        <v>0</v>
      </c>
      <c r="G43" s="37">
        <v>0</v>
      </c>
      <c r="H43" s="37">
        <v>0</v>
      </c>
      <c r="I43" s="37">
        <v>0</v>
      </c>
    </row>
    <row r="44" spans="1:9" hidden="1" x14ac:dyDescent="0.25">
      <c r="A44" s="198">
        <v>32</v>
      </c>
      <c r="B44" s="199"/>
      <c r="C44" s="200"/>
      <c r="D44" s="44" t="s">
        <v>27</v>
      </c>
      <c r="E44" s="134">
        <v>0</v>
      </c>
      <c r="F44" s="37">
        <v>0</v>
      </c>
      <c r="G44" s="37">
        <v>0</v>
      </c>
      <c r="H44" s="37">
        <v>0</v>
      </c>
      <c r="I44" s="37">
        <v>0</v>
      </c>
    </row>
    <row r="45" spans="1:9" ht="45" x14ac:dyDescent="0.25">
      <c r="A45" s="207" t="s">
        <v>81</v>
      </c>
      <c r="B45" s="208"/>
      <c r="C45" s="209"/>
      <c r="D45" s="156" t="s">
        <v>173</v>
      </c>
      <c r="E45" s="157">
        <f>E46</f>
        <v>666230.51000000013</v>
      </c>
      <c r="F45" s="158">
        <f>F46</f>
        <v>830750</v>
      </c>
      <c r="G45" s="158">
        <f t="shared" ref="G45:I45" si="24">G46</f>
        <v>885950</v>
      </c>
      <c r="H45" s="158">
        <f t="shared" si="24"/>
        <v>882250</v>
      </c>
      <c r="I45" s="158">
        <f t="shared" si="24"/>
        <v>882250</v>
      </c>
    </row>
    <row r="46" spans="1:9" ht="30" x14ac:dyDescent="0.25">
      <c r="A46" s="210" t="s">
        <v>94</v>
      </c>
      <c r="B46" s="211"/>
      <c r="C46" s="212"/>
      <c r="D46" s="164" t="s">
        <v>95</v>
      </c>
      <c r="E46" s="165">
        <f>E47+E52+E58+E63+E77</f>
        <v>666230.51000000013</v>
      </c>
      <c r="F46" s="166">
        <f>F47+F52+F58+F63+F72+F77</f>
        <v>830750</v>
      </c>
      <c r="G46" s="166">
        <f t="shared" ref="G46:I46" si="25">G47+G52+G58+G63+G72+G77</f>
        <v>885950</v>
      </c>
      <c r="H46" s="166">
        <f t="shared" si="25"/>
        <v>882250</v>
      </c>
      <c r="I46" s="166">
        <f t="shared" si="25"/>
        <v>882250</v>
      </c>
    </row>
    <row r="47" spans="1:9" x14ac:dyDescent="0.25">
      <c r="A47" s="201" t="s">
        <v>96</v>
      </c>
      <c r="B47" s="202"/>
      <c r="C47" s="203"/>
      <c r="D47" s="69" t="s">
        <v>43</v>
      </c>
      <c r="E47" s="135">
        <f>E48</f>
        <v>325.17</v>
      </c>
      <c r="F47" s="63">
        <f>F48+F50</f>
        <v>650</v>
      </c>
      <c r="G47" s="63">
        <f t="shared" ref="G47:I47" si="26">G48+G50</f>
        <v>500</v>
      </c>
      <c r="H47" s="63">
        <f t="shared" si="26"/>
        <v>500</v>
      </c>
      <c r="I47" s="63">
        <f t="shared" si="26"/>
        <v>500</v>
      </c>
    </row>
    <row r="48" spans="1:9" x14ac:dyDescent="0.25">
      <c r="A48" s="195">
        <v>3</v>
      </c>
      <c r="B48" s="196"/>
      <c r="C48" s="197"/>
      <c r="D48" s="44" t="s">
        <v>15</v>
      </c>
      <c r="E48" s="134">
        <f>E49</f>
        <v>325.17</v>
      </c>
      <c r="F48" s="37">
        <f>F49</f>
        <v>650</v>
      </c>
      <c r="G48" s="37">
        <f t="shared" ref="G48:I48" si="27">G49</f>
        <v>500</v>
      </c>
      <c r="H48" s="37">
        <f t="shared" si="27"/>
        <v>500</v>
      </c>
      <c r="I48" s="37">
        <f t="shared" si="27"/>
        <v>500</v>
      </c>
    </row>
    <row r="49" spans="1:9" x14ac:dyDescent="0.25">
      <c r="A49" s="198">
        <v>32</v>
      </c>
      <c r="B49" s="199"/>
      <c r="C49" s="200"/>
      <c r="D49" s="44" t="s">
        <v>27</v>
      </c>
      <c r="E49" s="134">
        <v>325.17</v>
      </c>
      <c r="F49" s="37">
        <v>650</v>
      </c>
      <c r="G49" s="37">
        <v>500</v>
      </c>
      <c r="H49" s="37">
        <f>G49</f>
        <v>500</v>
      </c>
      <c r="I49" s="37">
        <f>H49</f>
        <v>500</v>
      </c>
    </row>
    <row r="50" spans="1:9" ht="25.5" hidden="1" x14ac:dyDescent="0.25">
      <c r="A50" s="195">
        <v>4</v>
      </c>
      <c r="B50" s="196"/>
      <c r="C50" s="197"/>
      <c r="D50" s="44" t="s">
        <v>97</v>
      </c>
      <c r="E50" s="134"/>
      <c r="F50" s="37">
        <f>F51</f>
        <v>0</v>
      </c>
      <c r="G50" s="37">
        <f t="shared" ref="G50:I50" si="28">G51</f>
        <v>0</v>
      </c>
      <c r="H50" s="37">
        <f t="shared" si="28"/>
        <v>0</v>
      </c>
      <c r="I50" s="37">
        <f t="shared" si="28"/>
        <v>0</v>
      </c>
    </row>
    <row r="51" spans="1:9" ht="25.5" hidden="1" x14ac:dyDescent="0.25">
      <c r="A51" s="198">
        <v>42</v>
      </c>
      <c r="B51" s="199"/>
      <c r="C51" s="200"/>
      <c r="D51" s="44" t="s">
        <v>37</v>
      </c>
      <c r="E51" s="134"/>
      <c r="F51" s="37"/>
      <c r="G51" s="37"/>
      <c r="H51" s="37"/>
      <c r="I51" s="37"/>
    </row>
    <row r="52" spans="1:9" x14ac:dyDescent="0.25">
      <c r="A52" s="201" t="s">
        <v>98</v>
      </c>
      <c r="B52" s="202"/>
      <c r="C52" s="203"/>
      <c r="D52" s="69" t="s">
        <v>31</v>
      </c>
      <c r="E52" s="135">
        <f>E53+E56</f>
        <v>142.55999999999997</v>
      </c>
      <c r="F52" s="63">
        <f>F53+F56</f>
        <v>150</v>
      </c>
      <c r="G52" s="63">
        <f t="shared" ref="G52:I52" si="29">G53+G56</f>
        <v>200</v>
      </c>
      <c r="H52" s="63">
        <f t="shared" si="29"/>
        <v>200</v>
      </c>
      <c r="I52" s="63">
        <f t="shared" si="29"/>
        <v>200</v>
      </c>
    </row>
    <row r="53" spans="1:9" x14ac:dyDescent="0.25">
      <c r="A53" s="195">
        <v>3</v>
      </c>
      <c r="B53" s="196"/>
      <c r="C53" s="197"/>
      <c r="D53" s="44" t="s">
        <v>15</v>
      </c>
      <c r="E53" s="134">
        <f>E54+E55</f>
        <v>142.41999999999999</v>
      </c>
      <c r="F53" s="37">
        <f>F54</f>
        <v>150</v>
      </c>
      <c r="G53" s="37">
        <f>G54+G55</f>
        <v>200</v>
      </c>
      <c r="H53" s="37">
        <f>H54</f>
        <v>200</v>
      </c>
      <c r="I53" s="37">
        <f>H53</f>
        <v>200</v>
      </c>
    </row>
    <row r="54" spans="1:9" x14ac:dyDescent="0.25">
      <c r="A54" s="198">
        <v>32</v>
      </c>
      <c r="B54" s="199"/>
      <c r="C54" s="200"/>
      <c r="D54" s="44" t="s">
        <v>27</v>
      </c>
      <c r="E54" s="134">
        <v>137.41</v>
      </c>
      <c r="F54" s="37">
        <v>150</v>
      </c>
      <c r="G54" s="37">
        <v>200</v>
      </c>
      <c r="H54" s="37">
        <f>G54</f>
        <v>200</v>
      </c>
      <c r="I54" s="37">
        <f>H54</f>
        <v>200</v>
      </c>
    </row>
    <row r="55" spans="1:9" x14ac:dyDescent="0.25">
      <c r="A55" s="198">
        <v>34</v>
      </c>
      <c r="B55" s="199"/>
      <c r="C55" s="200"/>
      <c r="D55" s="77" t="s">
        <v>153</v>
      </c>
      <c r="E55" s="134">
        <v>5.01</v>
      </c>
      <c r="F55" s="37">
        <v>0</v>
      </c>
      <c r="G55" s="37">
        <v>0</v>
      </c>
      <c r="H55" s="37">
        <v>0</v>
      </c>
      <c r="I55" s="37">
        <v>0</v>
      </c>
    </row>
    <row r="56" spans="1:9" ht="25.5" x14ac:dyDescent="0.25">
      <c r="A56" s="195">
        <v>4</v>
      </c>
      <c r="B56" s="196"/>
      <c r="C56" s="197"/>
      <c r="D56" s="44" t="s">
        <v>97</v>
      </c>
      <c r="E56" s="134">
        <v>0.14000000000000001</v>
      </c>
      <c r="F56" s="37">
        <f>F57</f>
        <v>0</v>
      </c>
      <c r="G56" s="37">
        <f t="shared" ref="G56:I56" si="30">G57</f>
        <v>0</v>
      </c>
      <c r="H56" s="37">
        <f t="shared" si="30"/>
        <v>0</v>
      </c>
      <c r="I56" s="37">
        <f t="shared" si="30"/>
        <v>0</v>
      </c>
    </row>
    <row r="57" spans="1:9" ht="25.5" x14ac:dyDescent="0.25">
      <c r="A57" s="198">
        <v>42</v>
      </c>
      <c r="B57" s="199"/>
      <c r="C57" s="200"/>
      <c r="D57" s="44" t="s">
        <v>37</v>
      </c>
      <c r="E57" s="134">
        <v>0.14000000000000001</v>
      </c>
      <c r="F57" s="37">
        <v>0</v>
      </c>
      <c r="G57" s="37">
        <v>0</v>
      </c>
      <c r="H57" s="37">
        <v>0</v>
      </c>
      <c r="I57" s="37">
        <v>0</v>
      </c>
    </row>
    <row r="58" spans="1:9" x14ac:dyDescent="0.25">
      <c r="A58" s="201" t="s">
        <v>99</v>
      </c>
      <c r="B58" s="202"/>
      <c r="C58" s="203"/>
      <c r="D58" s="69" t="s">
        <v>50</v>
      </c>
      <c r="E58" s="135">
        <f>E59+E61</f>
        <v>15590.41</v>
      </c>
      <c r="F58" s="63">
        <f>F59+F61</f>
        <v>30700</v>
      </c>
      <c r="G58" s="63">
        <f t="shared" ref="G58:I58" si="31">G59+G61</f>
        <v>14800</v>
      </c>
      <c r="H58" s="63">
        <f t="shared" si="31"/>
        <v>11300</v>
      </c>
      <c r="I58" s="63">
        <f t="shared" si="31"/>
        <v>11300</v>
      </c>
    </row>
    <row r="59" spans="1:9" x14ac:dyDescent="0.25">
      <c r="A59" s="195">
        <v>3</v>
      </c>
      <c r="B59" s="196"/>
      <c r="C59" s="197"/>
      <c r="D59" s="44" t="s">
        <v>15</v>
      </c>
      <c r="E59" s="134">
        <f>E60</f>
        <v>13807.94</v>
      </c>
      <c r="F59" s="37">
        <f>F60</f>
        <v>28700</v>
      </c>
      <c r="G59" s="37">
        <f t="shared" ref="G59:I59" si="32">G60</f>
        <v>12100</v>
      </c>
      <c r="H59" s="37">
        <f t="shared" si="32"/>
        <v>11300</v>
      </c>
      <c r="I59" s="37">
        <f t="shared" si="32"/>
        <v>11300</v>
      </c>
    </row>
    <row r="60" spans="1:9" x14ac:dyDescent="0.25">
      <c r="A60" s="198">
        <v>32</v>
      </c>
      <c r="B60" s="199"/>
      <c r="C60" s="200"/>
      <c r="D60" s="44" t="s">
        <v>27</v>
      </c>
      <c r="E60" s="134">
        <v>13807.94</v>
      </c>
      <c r="F60" s="37">
        <v>28700</v>
      </c>
      <c r="G60" s="37">
        <v>12100</v>
      </c>
      <c r="H60" s="37">
        <v>11300</v>
      </c>
      <c r="I60" s="37">
        <f>H60</f>
        <v>11300</v>
      </c>
    </row>
    <row r="61" spans="1:9" ht="25.5" x14ac:dyDescent="0.25">
      <c r="A61" s="195">
        <v>4</v>
      </c>
      <c r="B61" s="196"/>
      <c r="C61" s="197"/>
      <c r="D61" s="44" t="s">
        <v>97</v>
      </c>
      <c r="E61" s="134">
        <f>E62</f>
        <v>1782.47</v>
      </c>
      <c r="F61" s="37">
        <f>F62</f>
        <v>2000</v>
      </c>
      <c r="G61" s="37">
        <f t="shared" ref="G61:I61" si="33">G62</f>
        <v>2700</v>
      </c>
      <c r="H61" s="37">
        <f t="shared" si="33"/>
        <v>0</v>
      </c>
      <c r="I61" s="37">
        <f t="shared" si="33"/>
        <v>0</v>
      </c>
    </row>
    <row r="62" spans="1:9" ht="25.5" x14ac:dyDescent="0.25">
      <c r="A62" s="198">
        <v>42</v>
      </c>
      <c r="B62" s="199"/>
      <c r="C62" s="200"/>
      <c r="D62" s="44" t="s">
        <v>37</v>
      </c>
      <c r="E62" s="134">
        <v>1782.47</v>
      </c>
      <c r="F62" s="37">
        <v>2000</v>
      </c>
      <c r="G62" s="37">
        <v>2700</v>
      </c>
      <c r="H62" s="37">
        <v>0</v>
      </c>
      <c r="I62" s="37">
        <v>0</v>
      </c>
    </row>
    <row r="63" spans="1:9" x14ac:dyDescent="0.25">
      <c r="A63" s="201" t="s">
        <v>100</v>
      </c>
      <c r="B63" s="202"/>
      <c r="C63" s="203"/>
      <c r="D63" s="69" t="s">
        <v>101</v>
      </c>
      <c r="E63" s="135">
        <f>E64+E70</f>
        <v>628599.47000000009</v>
      </c>
      <c r="F63" s="63">
        <f>F64+F70</f>
        <v>789550</v>
      </c>
      <c r="G63" s="63">
        <f>G64+G70</f>
        <v>869050</v>
      </c>
      <c r="H63" s="63">
        <f t="shared" ref="H63:I63" si="34">H64+H70</f>
        <v>869050</v>
      </c>
      <c r="I63" s="63">
        <f t="shared" si="34"/>
        <v>869050</v>
      </c>
    </row>
    <row r="64" spans="1:9" x14ac:dyDescent="0.25">
      <c r="A64" s="195">
        <v>3</v>
      </c>
      <c r="B64" s="196"/>
      <c r="C64" s="197"/>
      <c r="D64" s="44" t="s">
        <v>15</v>
      </c>
      <c r="E64" s="134">
        <f>E65+E66+E67+E68</f>
        <v>626618.62000000011</v>
      </c>
      <c r="F64" s="37">
        <f>F65+F66+F68+F67+F69</f>
        <v>786950</v>
      </c>
      <c r="G64" s="37">
        <f t="shared" ref="G64:I64" si="35">G65+G66+G68+G67+G69</f>
        <v>868050</v>
      </c>
      <c r="H64" s="37">
        <f t="shared" si="35"/>
        <v>868050</v>
      </c>
      <c r="I64" s="37">
        <f t="shared" si="35"/>
        <v>868050</v>
      </c>
    </row>
    <row r="65" spans="1:9" x14ac:dyDescent="0.25">
      <c r="A65" s="198">
        <v>31</v>
      </c>
      <c r="B65" s="199"/>
      <c r="C65" s="200"/>
      <c r="D65" s="44" t="s">
        <v>89</v>
      </c>
      <c r="E65" s="134">
        <v>580829.27</v>
      </c>
      <c r="F65" s="37">
        <v>708250</v>
      </c>
      <c r="G65" s="37">
        <v>781640</v>
      </c>
      <c r="H65" s="37">
        <f t="shared" ref="H65:I71" si="36">G65</f>
        <v>781640</v>
      </c>
      <c r="I65" s="37">
        <f t="shared" si="36"/>
        <v>781640</v>
      </c>
    </row>
    <row r="66" spans="1:9" x14ac:dyDescent="0.25">
      <c r="A66" s="198">
        <v>32</v>
      </c>
      <c r="B66" s="199"/>
      <c r="C66" s="200"/>
      <c r="D66" s="44" t="s">
        <v>27</v>
      </c>
      <c r="E66" s="134">
        <v>36774.019999999997</v>
      </c>
      <c r="F66" s="37">
        <v>70870</v>
      </c>
      <c r="G66" s="37">
        <v>77380</v>
      </c>
      <c r="H66" s="37">
        <f t="shared" si="36"/>
        <v>77380</v>
      </c>
      <c r="I66" s="37">
        <f t="shared" si="36"/>
        <v>77380</v>
      </c>
    </row>
    <row r="67" spans="1:9" x14ac:dyDescent="0.25">
      <c r="A67" s="51">
        <v>34</v>
      </c>
      <c r="B67" s="52"/>
      <c r="C67" s="53"/>
      <c r="D67" s="50" t="s">
        <v>52</v>
      </c>
      <c r="E67" s="134">
        <v>93.79</v>
      </c>
      <c r="F67" s="37">
        <v>100</v>
      </c>
      <c r="G67" s="37">
        <v>100</v>
      </c>
      <c r="H67" s="37">
        <f t="shared" si="36"/>
        <v>100</v>
      </c>
      <c r="I67" s="37">
        <f t="shared" si="36"/>
        <v>100</v>
      </c>
    </row>
    <row r="68" spans="1:9" ht="38.25" x14ac:dyDescent="0.25">
      <c r="A68" s="45">
        <v>37</v>
      </c>
      <c r="B68" s="46"/>
      <c r="C68" s="47"/>
      <c r="D68" s="44" t="s">
        <v>102</v>
      </c>
      <c r="E68" s="134">
        <v>8921.5400000000009</v>
      </c>
      <c r="F68" s="37">
        <v>7000</v>
      </c>
      <c r="G68" s="37">
        <v>8200</v>
      </c>
      <c r="H68" s="37">
        <f t="shared" si="36"/>
        <v>8200</v>
      </c>
      <c r="I68" s="37">
        <f t="shared" si="36"/>
        <v>8200</v>
      </c>
    </row>
    <row r="69" spans="1:9" x14ac:dyDescent="0.25">
      <c r="A69" s="79">
        <v>38</v>
      </c>
      <c r="B69" s="80"/>
      <c r="C69" s="81"/>
      <c r="D69" s="78" t="s">
        <v>159</v>
      </c>
      <c r="E69" s="134">
        <v>0</v>
      </c>
      <c r="F69" s="37">
        <v>730</v>
      </c>
      <c r="G69" s="37">
        <v>730</v>
      </c>
      <c r="H69" s="37">
        <f t="shared" si="36"/>
        <v>730</v>
      </c>
      <c r="I69" s="37">
        <f t="shared" si="36"/>
        <v>730</v>
      </c>
    </row>
    <row r="70" spans="1:9" ht="25.5" x14ac:dyDescent="0.25">
      <c r="A70" s="195">
        <v>4</v>
      </c>
      <c r="B70" s="196"/>
      <c r="C70" s="197"/>
      <c r="D70" s="44" t="s">
        <v>97</v>
      </c>
      <c r="E70" s="134">
        <f>E71</f>
        <v>1980.85</v>
      </c>
      <c r="F70" s="37">
        <f>F71</f>
        <v>2600</v>
      </c>
      <c r="G70" s="37">
        <f t="shared" ref="G70" si="37">G71</f>
        <v>1000</v>
      </c>
      <c r="H70" s="37">
        <f t="shared" si="36"/>
        <v>1000</v>
      </c>
      <c r="I70" s="37">
        <f t="shared" si="36"/>
        <v>1000</v>
      </c>
    </row>
    <row r="71" spans="1:9" ht="25.5" x14ac:dyDescent="0.25">
      <c r="A71" s="198">
        <v>42</v>
      </c>
      <c r="B71" s="199"/>
      <c r="C71" s="200"/>
      <c r="D71" s="44" t="s">
        <v>37</v>
      </c>
      <c r="E71" s="134">
        <v>1980.85</v>
      </c>
      <c r="F71" s="37">
        <v>2600</v>
      </c>
      <c r="G71" s="37">
        <v>1000</v>
      </c>
      <c r="H71" s="37">
        <f t="shared" si="36"/>
        <v>1000</v>
      </c>
      <c r="I71" s="37">
        <f t="shared" si="36"/>
        <v>1000</v>
      </c>
    </row>
    <row r="72" spans="1:9" hidden="1" x14ac:dyDescent="0.25">
      <c r="A72" s="201" t="s">
        <v>103</v>
      </c>
      <c r="B72" s="202"/>
      <c r="C72" s="203"/>
      <c r="D72" s="69" t="s">
        <v>104</v>
      </c>
      <c r="E72" s="135"/>
      <c r="F72" s="63">
        <f>F73+F75</f>
        <v>0</v>
      </c>
      <c r="G72" s="63">
        <f t="shared" ref="G72:I72" si="38">G73+G75</f>
        <v>0</v>
      </c>
      <c r="H72" s="63">
        <f t="shared" si="38"/>
        <v>0</v>
      </c>
      <c r="I72" s="63">
        <f t="shared" si="38"/>
        <v>0</v>
      </c>
    </row>
    <row r="73" spans="1:9" hidden="1" x14ac:dyDescent="0.25">
      <c r="A73" s="195">
        <v>3</v>
      </c>
      <c r="B73" s="196"/>
      <c r="C73" s="197"/>
      <c r="D73" s="44" t="s">
        <v>15</v>
      </c>
      <c r="E73" s="134"/>
      <c r="F73" s="37">
        <f>F74</f>
        <v>0</v>
      </c>
      <c r="G73" s="37">
        <f t="shared" ref="G73:I73" si="39">G74</f>
        <v>0</v>
      </c>
      <c r="H73" s="37">
        <f t="shared" si="39"/>
        <v>0</v>
      </c>
      <c r="I73" s="37">
        <f t="shared" si="39"/>
        <v>0</v>
      </c>
    </row>
    <row r="74" spans="1:9" hidden="1" x14ac:dyDescent="0.25">
      <c r="A74" s="198">
        <v>32</v>
      </c>
      <c r="B74" s="199"/>
      <c r="C74" s="200"/>
      <c r="D74" s="44" t="s">
        <v>27</v>
      </c>
      <c r="E74" s="134"/>
      <c r="F74" s="37"/>
      <c r="G74" s="37"/>
      <c r="H74" s="37"/>
      <c r="I74" s="37"/>
    </row>
    <row r="75" spans="1:9" ht="25.5" hidden="1" x14ac:dyDescent="0.25">
      <c r="A75" s="195">
        <v>4</v>
      </c>
      <c r="B75" s="196"/>
      <c r="C75" s="197"/>
      <c r="D75" s="44" t="s">
        <v>97</v>
      </c>
      <c r="E75" s="134"/>
      <c r="F75" s="37">
        <f>F76</f>
        <v>0</v>
      </c>
      <c r="G75" s="37">
        <f t="shared" ref="G75:I75" si="40">G76</f>
        <v>0</v>
      </c>
      <c r="H75" s="37">
        <f t="shared" si="40"/>
        <v>0</v>
      </c>
      <c r="I75" s="37">
        <f t="shared" si="40"/>
        <v>0</v>
      </c>
    </row>
    <row r="76" spans="1:9" ht="25.5" hidden="1" x14ac:dyDescent="0.25">
      <c r="A76" s="198">
        <v>42</v>
      </c>
      <c r="B76" s="199"/>
      <c r="C76" s="200"/>
      <c r="D76" s="44" t="s">
        <v>37</v>
      </c>
      <c r="E76" s="134"/>
      <c r="F76" s="37"/>
      <c r="G76" s="37"/>
      <c r="H76" s="37"/>
      <c r="I76" s="37"/>
    </row>
    <row r="77" spans="1:9" x14ac:dyDescent="0.25">
      <c r="A77" s="201" t="s">
        <v>105</v>
      </c>
      <c r="B77" s="202"/>
      <c r="C77" s="203"/>
      <c r="D77" s="69" t="s">
        <v>106</v>
      </c>
      <c r="E77" s="135">
        <f>E78</f>
        <v>21572.9</v>
      </c>
      <c r="F77" s="63">
        <f>F78+F81</f>
        <v>9700</v>
      </c>
      <c r="G77" s="63">
        <f t="shared" ref="G77:I77" si="41">G78+G81</f>
        <v>1400</v>
      </c>
      <c r="H77" s="63">
        <f t="shared" si="41"/>
        <v>1200</v>
      </c>
      <c r="I77" s="63">
        <f t="shared" si="41"/>
        <v>1200</v>
      </c>
    </row>
    <row r="78" spans="1:9" x14ac:dyDescent="0.25">
      <c r="A78" s="195">
        <v>3</v>
      </c>
      <c r="B78" s="196"/>
      <c r="C78" s="197"/>
      <c r="D78" s="44" t="s">
        <v>15</v>
      </c>
      <c r="E78" s="134">
        <f>E79+E80+E82</f>
        <v>21572.9</v>
      </c>
      <c r="F78" s="37">
        <f>F79+F80</f>
        <v>9700</v>
      </c>
      <c r="G78" s="37">
        <f t="shared" ref="G78" si="42">G79+G80</f>
        <v>1400</v>
      </c>
      <c r="H78" s="37">
        <v>1200</v>
      </c>
      <c r="I78" s="37">
        <f>H78</f>
        <v>1200</v>
      </c>
    </row>
    <row r="79" spans="1:9" ht="15.75" customHeight="1" x14ac:dyDescent="0.25">
      <c r="A79" s="198">
        <v>31</v>
      </c>
      <c r="B79" s="199"/>
      <c r="C79" s="200"/>
      <c r="D79" s="44" t="s">
        <v>89</v>
      </c>
      <c r="E79" s="134">
        <v>885.48</v>
      </c>
      <c r="F79" s="37">
        <v>0</v>
      </c>
      <c r="G79" s="37">
        <v>0</v>
      </c>
      <c r="H79" s="37">
        <v>0</v>
      </c>
      <c r="I79" s="37">
        <f>H79</f>
        <v>0</v>
      </c>
    </row>
    <row r="80" spans="1:9" x14ac:dyDescent="0.25">
      <c r="A80" s="198">
        <v>32</v>
      </c>
      <c r="B80" s="199"/>
      <c r="C80" s="200"/>
      <c r="D80" s="44" t="s">
        <v>27</v>
      </c>
      <c r="E80" s="134">
        <v>17024.27</v>
      </c>
      <c r="F80" s="37">
        <v>9700</v>
      </c>
      <c r="G80" s="37">
        <v>1400</v>
      </c>
      <c r="H80" s="37">
        <v>1200</v>
      </c>
      <c r="I80" s="37">
        <f>H80</f>
        <v>1200</v>
      </c>
    </row>
    <row r="81" spans="1:9" ht="25.5" hidden="1" x14ac:dyDescent="0.25">
      <c r="A81" s="195">
        <v>4</v>
      </c>
      <c r="B81" s="196"/>
      <c r="C81" s="197"/>
      <c r="D81" s="44" t="s">
        <v>97</v>
      </c>
      <c r="E81" s="131"/>
      <c r="F81" s="37">
        <f>F82</f>
        <v>0</v>
      </c>
      <c r="G81" s="37"/>
      <c r="H81" s="37"/>
      <c r="I81" s="37"/>
    </row>
    <row r="82" spans="1:9" ht="24.75" customHeight="1" x14ac:dyDescent="0.25">
      <c r="A82" s="198">
        <v>42</v>
      </c>
      <c r="B82" s="199"/>
      <c r="C82" s="200"/>
      <c r="D82" s="44" t="s">
        <v>37</v>
      </c>
      <c r="E82" s="134">
        <v>3663.15</v>
      </c>
      <c r="F82" s="37">
        <v>0</v>
      </c>
      <c r="G82" s="37">
        <v>0</v>
      </c>
      <c r="H82" s="37">
        <f>G82</f>
        <v>0</v>
      </c>
      <c r="I82" s="37">
        <f>H82</f>
        <v>0</v>
      </c>
    </row>
    <row r="84" spans="1:9" x14ac:dyDescent="0.25">
      <c r="H84" s="226" t="s">
        <v>167</v>
      </c>
      <c r="I84" s="226"/>
    </row>
    <row r="85" spans="1:9" x14ac:dyDescent="0.25">
      <c r="H85" s="226" t="s">
        <v>168</v>
      </c>
      <c r="I85" s="226"/>
    </row>
    <row r="86" spans="1:9" x14ac:dyDescent="0.25">
      <c r="H86" s="226"/>
      <c r="I86" s="226"/>
    </row>
    <row r="87" spans="1:9" x14ac:dyDescent="0.25">
      <c r="H87" s="226"/>
      <c r="I87" s="226"/>
    </row>
  </sheetData>
  <mergeCells count="81">
    <mergeCell ref="H86:I86"/>
    <mergeCell ref="H87:I87"/>
    <mergeCell ref="H84:I84"/>
    <mergeCell ref="H85:I85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  <mergeCell ref="A20:C20"/>
    <mergeCell ref="A21:C21"/>
    <mergeCell ref="A25:C25"/>
    <mergeCell ref="A27:C27"/>
    <mergeCell ref="A28:C28"/>
    <mergeCell ref="A29:C29"/>
    <mergeCell ref="A30:C30"/>
    <mergeCell ref="A24:C24"/>
    <mergeCell ref="A23:C23"/>
    <mergeCell ref="A22:C22"/>
    <mergeCell ref="A26:C26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4:C44"/>
    <mergeCell ref="A45:C45"/>
    <mergeCell ref="A46:C46"/>
    <mergeCell ref="A43:C43"/>
    <mergeCell ref="A47:C47"/>
    <mergeCell ref="A48:C48"/>
    <mergeCell ref="A49:C49"/>
    <mergeCell ref="A50:C50"/>
    <mergeCell ref="A51:C51"/>
    <mergeCell ref="A52:C52"/>
    <mergeCell ref="A53:C53"/>
    <mergeCell ref="A54:C54"/>
    <mergeCell ref="A56:C56"/>
    <mergeCell ref="A57:C57"/>
    <mergeCell ref="A55:C55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70:C70"/>
    <mergeCell ref="A71:C71"/>
    <mergeCell ref="A72:C72"/>
    <mergeCell ref="A73:C73"/>
    <mergeCell ref="A74:C74"/>
    <mergeCell ref="A75:C75"/>
    <mergeCell ref="A81:C81"/>
    <mergeCell ref="A82:C82"/>
    <mergeCell ref="A76:C76"/>
    <mergeCell ref="A77:C77"/>
    <mergeCell ref="A78:C78"/>
    <mergeCell ref="A79:C79"/>
    <mergeCell ref="A80:C80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2023-11-09T10:20:57Z</cp:lastPrinted>
  <dcterms:created xsi:type="dcterms:W3CDTF">2022-08-12T12:51:27Z</dcterms:created>
  <dcterms:modified xsi:type="dcterms:W3CDTF">2023-11-09T10:21:01Z</dcterms:modified>
</cp:coreProperties>
</file>