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</sheets>
  <definedNames>
    <definedName name="_xlnm.Print_Titles" localSheetId="0">'List1'!$1:$9</definedName>
  </definedNames>
  <calcPr fullCalcOnLoad="1"/>
</workbook>
</file>

<file path=xl/sharedStrings.xml><?xml version="1.0" encoding="utf-8"?>
<sst xmlns="http://schemas.openxmlformats.org/spreadsheetml/2006/main" count="197" uniqueCount="182">
  <si>
    <t>KONTO</t>
  </si>
  <si>
    <t>PRIHODI</t>
  </si>
  <si>
    <t>PRIHODI POSLOVANJA</t>
  </si>
  <si>
    <t>Pom.od subj.unut.op.pror.</t>
  </si>
  <si>
    <t>Prihod od imovine</t>
  </si>
  <si>
    <t>Ostali prih.od financ.imovi.</t>
  </si>
  <si>
    <t>Ostali nespomenuti pihodi</t>
  </si>
  <si>
    <t>Prihodi iz proračuna</t>
  </si>
  <si>
    <t>Pr.za fin.rashoda poslovanja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</si>
  <si>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</si>
  <si>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</si>
  <si>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</si>
  <si>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</si>
  <si>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</si>
  <si>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</si>
  <si>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</si>
  <si>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</si>
  <si>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</si>
  <si>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</si>
  <si>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</si>
  <si>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</si>
  <si>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</si>
  <si>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</si>
  <si>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</si>
  <si>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</si>
  <si>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</si>
  <si>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</si>
  <si>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</si>
  <si>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</si>
  <si>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</si>
  <si>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 xml:space="preserve">Zdravstveni pregledi </t>
  </si>
  <si>
    <t>Autorski honorar</t>
  </si>
  <si>
    <t>Ugovor o djelu</t>
  </si>
  <si>
    <t>Ostale intelektualne usluge</t>
  </si>
  <si>
    <t>Računalne usluge</t>
  </si>
  <si>
    <t>Premije osiguranja imovine</t>
  </si>
  <si>
    <t>Reprezentacija</t>
  </si>
  <si>
    <t>Članarine</t>
  </si>
  <si>
    <t>Ostali nespom.rash.poslova.</t>
  </si>
  <si>
    <t>Financijski rashodi</t>
  </si>
  <si>
    <t>Zatezne kamate</t>
  </si>
  <si>
    <t>POMOĆI</t>
  </si>
  <si>
    <t>Pr.od prod.proiz.i uslu,dona.</t>
  </si>
  <si>
    <t>Prih.za nabavu nefinanc.im.</t>
  </si>
  <si>
    <t>Nakn.za prijev.na pos.i s po.</t>
  </si>
  <si>
    <t>Mater.i dije.za tek.i inv.odža.</t>
  </si>
  <si>
    <t>Služ.,radna i zaštit.odj.i obu</t>
  </si>
  <si>
    <t>Premije osiguranja zaposle.</t>
  </si>
  <si>
    <t>PRIH.OD PROD.NEF.IMOV</t>
  </si>
  <si>
    <t>Prihodi po posebn.propisi.</t>
  </si>
  <si>
    <t>Ost.mater.za potr.red.poslo.</t>
  </si>
  <si>
    <t>Rashodi za služb. putova.</t>
  </si>
  <si>
    <t>Oprema</t>
  </si>
  <si>
    <t>Usl.tek. I investicijsk.održ.</t>
  </si>
  <si>
    <t>Dod.ulag. na građ.objekti.</t>
  </si>
  <si>
    <t>RAS.ZA NAB.NEF.IMOVI.</t>
  </si>
  <si>
    <t>UKUPNO AKTIVNOST</t>
  </si>
  <si>
    <t>Rash.za nabav. Dug.imo.</t>
  </si>
  <si>
    <t>Rasho. za dodatna ulaga</t>
  </si>
  <si>
    <t>Intelektualne usluge</t>
  </si>
  <si>
    <t>Ostali financijski rashodi</t>
  </si>
  <si>
    <t>UKUPNO KAPIT.PROJEKT</t>
  </si>
  <si>
    <t>UKUPNO PRIHODI</t>
  </si>
  <si>
    <t>Prih.od zak. iznaj,imo.(stan)</t>
  </si>
  <si>
    <t>Prih.od prodaje dug.imo.</t>
  </si>
  <si>
    <t>2014.</t>
  </si>
  <si>
    <t xml:space="preserve">Glavni program </t>
  </si>
  <si>
    <t>OSNOVNA ŠKOLA ANTUNA MIHANOVIĆA PETROVSKO</t>
  </si>
  <si>
    <t xml:space="preserve">RAZLIKA </t>
  </si>
  <si>
    <t>Naknade troškova zaposlenima</t>
  </si>
  <si>
    <t>Službena putovanja</t>
  </si>
  <si>
    <t>Naknade za prijevoz zaposelnika</t>
  </si>
  <si>
    <t>Dnevnice na sl. putu</t>
  </si>
  <si>
    <t>Stručno usavršavanje zaposelnika</t>
  </si>
  <si>
    <t>Ostali troškovi na sl.putu</t>
  </si>
  <si>
    <t>Rashodi za materijal i energiju</t>
  </si>
  <si>
    <t>Uredski materijal i ostali materijalni rashodi</t>
  </si>
  <si>
    <t>Literatura</t>
  </si>
  <si>
    <t>Namirnice</t>
  </si>
  <si>
    <t>Energija</t>
  </si>
  <si>
    <t>Materijal i djelovi za teluće i inv. Održavanje</t>
  </si>
  <si>
    <t>Sitni inventar i auto gume</t>
  </si>
  <si>
    <t>Službena i radna odjela</t>
  </si>
  <si>
    <t>Rashodi za usluge</t>
  </si>
  <si>
    <t>Usluge telefona pošte i prijevoza</t>
  </si>
  <si>
    <t>Usluge telkućeg i investicijskog održavanja</t>
  </si>
  <si>
    <t>Usluge tekućeg održavanja građevinskog objekta</t>
  </si>
  <si>
    <t>Usluge promidžbei i informiranja</t>
  </si>
  <si>
    <t>Opskrba vodom</t>
  </si>
  <si>
    <t>Odvoz smeća</t>
  </si>
  <si>
    <t>Zdravstvene i veterinarske usluge</t>
  </si>
  <si>
    <t>Ostale usluge</t>
  </si>
  <si>
    <t>Rashodi osobama izvan radnog odnosa</t>
  </si>
  <si>
    <t>Premije osiguranja</t>
  </si>
  <si>
    <t>Ostali nespomenuti rashodi posovanja</t>
  </si>
  <si>
    <t>Plaće za redoviti rad</t>
  </si>
  <si>
    <t>Nagrade</t>
  </si>
  <si>
    <t>Darovi</t>
  </si>
  <si>
    <t>Otpremnine</t>
  </si>
  <si>
    <t>Pomoći</t>
  </si>
  <si>
    <t>Doprinosi na plaće</t>
  </si>
  <si>
    <t>Doprinosi za zdravstveno osiguranje</t>
  </si>
  <si>
    <t>Premije osiguranja učenici</t>
  </si>
  <si>
    <t>UKUPNO RASHODI</t>
  </si>
  <si>
    <t>Rashodi za nabavu proizvedene dugotrajne imovine</t>
  </si>
  <si>
    <t>Uredski namještaj</t>
  </si>
  <si>
    <t>Nabava opreme i ulaganje u nefinancijsku imovinu</t>
  </si>
  <si>
    <t>Postrojenje i oprema</t>
  </si>
  <si>
    <t>Uređaji, oprema i strojevi</t>
  </si>
  <si>
    <t>Prihodi od prodaje građ.objekata</t>
  </si>
  <si>
    <t>Stambeni objekti za zaposlene</t>
  </si>
  <si>
    <t>NAZIV KONTA</t>
  </si>
  <si>
    <t>Aktivnost   Redovni poslovi osnovnog obrazovanja</t>
  </si>
  <si>
    <t xml:space="preserve">Program OSNOVNO OBRAZOVANJE - ZAKONSKI STANDARD I FINANCIRANJE IZNAD MINIMALNOG STANDARDA </t>
  </si>
  <si>
    <t>Klasa:</t>
  </si>
  <si>
    <t>Urbroj:</t>
  </si>
  <si>
    <t>Predsjednica Školskog odbora:</t>
  </si>
  <si>
    <t>Vesna Mikša</t>
  </si>
  <si>
    <t>Državni PR MZOŠ MRR</t>
  </si>
  <si>
    <t>IZVORNA SREDSTVA KZŽ</t>
  </si>
  <si>
    <t>OPĆINA PETROVSKO</t>
  </si>
  <si>
    <t>SUF. CIJ. USL. (KUHINJA, IZLETI,DPS PRIJEVOZ)</t>
  </si>
  <si>
    <t>DECNTRALIZIRANA SREDSTVA KZŽ</t>
  </si>
  <si>
    <t xml:space="preserve">VLASTITI PRIHODI </t>
  </si>
  <si>
    <t>DONACIJE</t>
  </si>
  <si>
    <t>PRODAJA FINANCIJSKE IMOVINE</t>
  </si>
  <si>
    <t>ZADUŽIVANJA</t>
  </si>
  <si>
    <t>NEFINANCIJSKA IMOVINA</t>
  </si>
  <si>
    <t>NAMJENSKI PRIMICI</t>
  </si>
  <si>
    <t>POSEBNE NAMJENE</t>
  </si>
  <si>
    <t>Knjige u knjižnici</t>
  </si>
  <si>
    <t>Knjige , umjetnička djela i ostale izložbene vr.</t>
  </si>
  <si>
    <t>Dod.ulag. na naf.imovini</t>
  </si>
  <si>
    <t>dogradnja škole,sportska dvorana</t>
  </si>
  <si>
    <t>Usluge banaka i plat.prometa</t>
  </si>
  <si>
    <t>Rashodi protokola</t>
  </si>
  <si>
    <t>Ažuriranje računalnih baza</t>
  </si>
  <si>
    <t>Laboratorijske usluge</t>
  </si>
  <si>
    <t>Materijal za tekuće i investicijsko održavanje građ.obj.</t>
  </si>
  <si>
    <t>Materijal za tekuće i investicijsko održavanje opreme</t>
  </si>
  <si>
    <t>Prihodi od financijske imovine</t>
  </si>
  <si>
    <t>Kamatena oročena sredtva i depozite po viđenju</t>
  </si>
  <si>
    <t>Kamate na oročena sredstva</t>
  </si>
  <si>
    <t>Prihodi po posebnim propisima</t>
  </si>
  <si>
    <t>Sufinanciranje cijene usluge</t>
  </si>
  <si>
    <t>Ostali nespomenuti pihodi po posebnim propisima</t>
  </si>
  <si>
    <t>Smještaj na službenom putu</t>
  </si>
  <si>
    <t>Seminari,seminari,savjetovanje i simpoziji</t>
  </si>
  <si>
    <t>Tečajevi i stručni ispiti</t>
  </si>
  <si>
    <t>naknada za korištenje privat.autom. u sl.svrhe</t>
  </si>
  <si>
    <t>Materijal i sredstva za čišćenje i održavanje</t>
  </si>
  <si>
    <t>Materijal za higijenske potrebe i njegu</t>
  </si>
  <si>
    <t>Motorni benzin i dizel gorivo</t>
  </si>
  <si>
    <t>Usl.telefona,telefaksa</t>
  </si>
  <si>
    <t>Deratizacija i dezinsekcija</t>
  </si>
  <si>
    <t>Dimnjačarske i ekološke usluge</t>
  </si>
  <si>
    <t>Nak.tr.osoba.izvan rad.odn.,naknade ostalih troškova</t>
  </si>
  <si>
    <t>Ostali nespomenuti rashodi poslovanja</t>
  </si>
  <si>
    <t>Ostali nespomenuti rashodi poslovanja (org.izleti učenika)</t>
  </si>
  <si>
    <t>Ostale nespomenute usluge (RTV pretplata)</t>
  </si>
  <si>
    <t>Ostale nespomenute usluge (aranžman izleta učenika)</t>
  </si>
  <si>
    <t>Plaće za prekovremeni rad</t>
  </si>
  <si>
    <t>Plaće za posebne uvjete rada</t>
  </si>
  <si>
    <t>Pomoći prorač. Koris. iz porač. koji im nije nadležan</t>
  </si>
  <si>
    <t>Tekuće pomoći prorač. Koris. iz porač. koji im nije nadležan</t>
  </si>
  <si>
    <t>Prihodi od prodaje proizvoda i robe te pružanih usluga</t>
  </si>
  <si>
    <t>Prihodi od prodaje proizvoda i robe</t>
  </si>
  <si>
    <t>Prihod od prodaje robe</t>
  </si>
  <si>
    <t>Donacije od pravnih i fiz. Osoba izv. Opć.pror.</t>
  </si>
  <si>
    <t>Tekuće donacije</t>
  </si>
  <si>
    <t>Tek.donac.ost.sub.izvan općeg  proračuna</t>
  </si>
  <si>
    <t>Prihodi iz nadležnog proračuna za fin. red.djelat.</t>
  </si>
  <si>
    <t>Prihodi iz nad.prorač. za finac. rash.poslov.</t>
  </si>
  <si>
    <t>Naknade i pristojbe</t>
  </si>
  <si>
    <t>Novčana nak. poslod. zbog nezašpš. osoba s inval.</t>
  </si>
  <si>
    <t>1. IZMJENA I DOPUNA FIN. PLANA ZA 2016.</t>
  </si>
  <si>
    <t>UKUPNO PLAN ZA 2016.</t>
  </si>
  <si>
    <t>1. IZMJENA I DOPUNA FINANCIJSKOG PLANA ZA 2016. GODINU</t>
  </si>
  <si>
    <t>U Petrovskom,</t>
  </si>
  <si>
    <t>Računala i računalna oprema</t>
  </si>
  <si>
    <t>Kamate na depozit po viđe.</t>
  </si>
  <si>
    <t>* U navedenom rebalansu (zbog nemogućnosti realizacije) nema iznosa planiranog za dogradnju škole, sportske dvorane u iznosu od 800.000 kn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</si>
</sst>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6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6" borderId="10" xfId="0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0" fontId="9" fillId="6" borderId="1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8.140625" style="0" customWidth="1"/>
    <col min="4" max="4" width="11.00390625" style="0" customWidth="1"/>
    <col min="5" max="5" width="8.7109375" style="0" customWidth="1"/>
    <col min="6" max="6" width="9.28125" style="0" customWidth="1"/>
    <col min="7" max="7" width="8.8515625" style="0" customWidth="1"/>
    <col min="8" max="8" width="7.28125" style="0" customWidth="1"/>
    <col min="9" max="9" width="8.00390625" style="0" customWidth="1"/>
    <col min="10" max="10" width="9.7109375" style="0" customWidth="1"/>
    <col min="11" max="11" width="8.8515625" style="0" customWidth="1"/>
    <col min="12" max="12" width="10.8515625" style="0" customWidth="1"/>
    <col min="13" max="13" width="12.28125" style="0" customWidth="1"/>
    <col min="14" max="14" width="11.421875" style="0" customWidth="1"/>
    <col min="15" max="16384" width="9.140625" style="25" customWidth="1"/>
  </cols>
  <sheetData>
    <row r="1" spans="1:14" ht="15.7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2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6:7" ht="12.75">
      <c r="F3" s="72"/>
      <c r="G3" s="72"/>
    </row>
    <row r="4" spans="2:8" ht="12.75">
      <c r="B4" s="68" t="s">
        <v>67</v>
      </c>
      <c r="C4" s="68"/>
      <c r="D4" s="68"/>
      <c r="E4" s="68"/>
      <c r="F4" s="68"/>
      <c r="G4" s="68"/>
      <c r="H4" s="68"/>
    </row>
    <row r="5" ht="13.5" thickBot="1"/>
    <row r="6" spans="1:14" ht="14.25" customHeight="1" thickBot="1" thickTop="1">
      <c r="A6" s="65" t="s">
        <v>1</v>
      </c>
      <c r="B6" s="66"/>
      <c r="C6" s="69" t="s">
        <v>18</v>
      </c>
      <c r="D6" s="70"/>
      <c r="E6" s="70"/>
      <c r="F6" s="70"/>
      <c r="G6" s="70"/>
      <c r="H6" s="70"/>
      <c r="I6" s="70"/>
      <c r="J6" s="70"/>
      <c r="K6" s="71"/>
      <c r="L6" s="58" t="s">
        <v>175</v>
      </c>
      <c r="M6" s="52" t="s">
        <v>176</v>
      </c>
      <c r="N6" s="52" t="s">
        <v>68</v>
      </c>
    </row>
    <row r="7" spans="1:14" ht="29.25" customHeight="1" thickBot="1">
      <c r="A7" s="3"/>
      <c r="B7" s="3"/>
      <c r="C7" s="61" t="s">
        <v>17</v>
      </c>
      <c r="D7" s="62"/>
      <c r="E7" s="63"/>
      <c r="F7" s="35" t="s">
        <v>41</v>
      </c>
      <c r="G7" s="35" t="s">
        <v>129</v>
      </c>
      <c r="H7" s="35" t="s">
        <v>123</v>
      </c>
      <c r="I7" s="35" t="s">
        <v>124</v>
      </c>
      <c r="J7" s="35" t="s">
        <v>127</v>
      </c>
      <c r="K7" s="35" t="s">
        <v>128</v>
      </c>
      <c r="L7" s="59"/>
      <c r="M7" s="53"/>
      <c r="N7" s="56" t="s">
        <v>68</v>
      </c>
    </row>
    <row r="8" spans="1:14" ht="67.5" customHeight="1" thickBot="1">
      <c r="A8" s="34" t="s">
        <v>0</v>
      </c>
      <c r="B8" s="34" t="s">
        <v>111</v>
      </c>
      <c r="C8" s="33" t="s">
        <v>118</v>
      </c>
      <c r="D8" s="46" t="s">
        <v>122</v>
      </c>
      <c r="E8" s="46" t="s">
        <v>119</v>
      </c>
      <c r="F8" s="46" t="s">
        <v>120</v>
      </c>
      <c r="G8" s="46" t="s">
        <v>121</v>
      </c>
      <c r="H8" s="46" t="s">
        <v>123</v>
      </c>
      <c r="I8" s="46" t="s">
        <v>124</v>
      </c>
      <c r="J8" s="46" t="s">
        <v>125</v>
      </c>
      <c r="K8" s="46" t="s">
        <v>126</v>
      </c>
      <c r="L8" s="60"/>
      <c r="M8" s="54"/>
      <c r="N8" s="57" t="s">
        <v>65</v>
      </c>
    </row>
    <row r="9" spans="1:14" ht="13.5" thickTop="1">
      <c r="A9" s="36"/>
      <c r="B9" s="36"/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8">
        <v>11</v>
      </c>
      <c r="N9" s="37">
        <v>12</v>
      </c>
    </row>
    <row r="10" spans="1:14" ht="12.75">
      <c r="A10" s="39">
        <v>6</v>
      </c>
      <c r="B10" s="39" t="s">
        <v>2</v>
      </c>
      <c r="C10" s="14">
        <f>SUM(C11+C15+C22+C27+C34)</f>
        <v>2974900</v>
      </c>
      <c r="D10" s="14">
        <f>SUM(D15+D22+D27+D34+D11)</f>
        <v>518444</v>
      </c>
      <c r="E10" s="14">
        <v>8000</v>
      </c>
      <c r="F10" s="14">
        <f>SUM(F15+F22+F27+F34+F11)</f>
        <v>15000</v>
      </c>
      <c r="G10" s="14">
        <f>SUM(G11+G15+G22+G27+G34)</f>
        <v>176220</v>
      </c>
      <c r="H10" s="14">
        <f>SUM(H11+H15+H22+H27+H34)</f>
        <v>500</v>
      </c>
      <c r="I10" s="14">
        <v>1000</v>
      </c>
      <c r="J10" s="14">
        <v>2800</v>
      </c>
      <c r="K10" s="14">
        <f>SUM(K11+K15+K22+K27+K34)</f>
        <v>0</v>
      </c>
      <c r="L10" s="14">
        <f aca="true" t="shared" si="0" ref="L10:M42">SUM(C10:K10)</f>
        <v>3696864</v>
      </c>
      <c r="M10" s="14">
        <v>4488053</v>
      </c>
      <c r="N10" s="14">
        <f>L10-M10</f>
        <v>-791189</v>
      </c>
    </row>
    <row r="11" spans="1:14" ht="12.75">
      <c r="A11" s="39">
        <v>63</v>
      </c>
      <c r="B11" s="39" t="s">
        <v>3</v>
      </c>
      <c r="C11" s="14">
        <f aca="true" t="shared" si="1" ref="C11:K11">SUM(C12:C14)</f>
        <v>0</v>
      </c>
      <c r="D11" s="14">
        <f t="shared" si="1"/>
        <v>0</v>
      </c>
      <c r="E11" s="14">
        <f t="shared" si="1"/>
        <v>0</v>
      </c>
      <c r="F11" s="14">
        <f t="shared" si="1"/>
        <v>15000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0"/>
        <v>15000</v>
      </c>
      <c r="M11" s="14">
        <v>15000</v>
      </c>
      <c r="N11" s="14">
        <f aca="true" t="shared" si="2" ref="N11:N43">L11-M11</f>
        <v>0</v>
      </c>
    </row>
    <row r="12" spans="1:14" ht="12.75">
      <c r="A12" s="40">
        <v>633</v>
      </c>
      <c r="B12" s="49" t="s">
        <v>163</v>
      </c>
      <c r="C12" s="41"/>
      <c r="D12" s="41"/>
      <c r="E12" s="41"/>
      <c r="F12" s="41"/>
      <c r="G12" s="41"/>
      <c r="H12" s="41"/>
      <c r="I12" s="41"/>
      <c r="J12" s="41"/>
      <c r="K12" s="41"/>
      <c r="L12" s="14">
        <f t="shared" si="0"/>
        <v>0</v>
      </c>
      <c r="M12" s="14">
        <f t="shared" si="0"/>
        <v>0</v>
      </c>
      <c r="N12" s="14">
        <f t="shared" si="2"/>
        <v>0</v>
      </c>
    </row>
    <row r="13" spans="1:14" ht="12.75">
      <c r="A13" s="40">
        <v>6331</v>
      </c>
      <c r="B13" s="49" t="s">
        <v>164</v>
      </c>
      <c r="C13" s="41"/>
      <c r="D13" s="41"/>
      <c r="E13" s="41"/>
      <c r="F13" s="41"/>
      <c r="G13" s="41"/>
      <c r="H13" s="41"/>
      <c r="I13" s="41"/>
      <c r="J13" s="41"/>
      <c r="K13" s="41"/>
      <c r="L13" s="14">
        <f t="shared" si="0"/>
        <v>0</v>
      </c>
      <c r="M13" s="14">
        <f t="shared" si="0"/>
        <v>0</v>
      </c>
      <c r="N13" s="14">
        <f t="shared" si="2"/>
        <v>0</v>
      </c>
    </row>
    <row r="14" spans="1:14" ht="12.75">
      <c r="A14" s="36">
        <v>63314</v>
      </c>
      <c r="B14" s="49" t="s">
        <v>164</v>
      </c>
      <c r="C14" s="13"/>
      <c r="D14" s="13"/>
      <c r="E14" s="13"/>
      <c r="F14" s="13">
        <v>15000</v>
      </c>
      <c r="G14" s="13"/>
      <c r="H14" s="13"/>
      <c r="I14" s="13"/>
      <c r="J14" s="13"/>
      <c r="K14" s="13"/>
      <c r="L14" s="14">
        <f t="shared" si="0"/>
        <v>15000</v>
      </c>
      <c r="M14" s="14">
        <v>15000</v>
      </c>
      <c r="N14" s="14">
        <f t="shared" si="2"/>
        <v>0</v>
      </c>
    </row>
    <row r="15" spans="1:14" ht="12.75">
      <c r="A15" s="39">
        <v>64</v>
      </c>
      <c r="B15" s="39" t="s">
        <v>4</v>
      </c>
      <c r="C15" s="14">
        <f>SUM(C18:C21)</f>
        <v>0</v>
      </c>
      <c r="D15" s="14">
        <f aca="true" t="shared" si="3" ref="D15:K15">SUM(D18:D21)</f>
        <v>0</v>
      </c>
      <c r="E15" s="14">
        <f t="shared" si="3"/>
        <v>0</v>
      </c>
      <c r="F15" s="14">
        <f t="shared" si="3"/>
        <v>0</v>
      </c>
      <c r="G15" s="14">
        <f t="shared" si="3"/>
        <v>100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8">
        <f t="shared" si="0"/>
        <v>100</v>
      </c>
      <c r="M15" s="18">
        <v>100</v>
      </c>
      <c r="N15" s="14">
        <f t="shared" si="2"/>
        <v>0</v>
      </c>
    </row>
    <row r="16" spans="1:14" ht="12.75">
      <c r="A16" s="39">
        <v>641</v>
      </c>
      <c r="B16" s="39" t="s">
        <v>140</v>
      </c>
      <c r="C16" s="14"/>
      <c r="D16" s="14"/>
      <c r="E16" s="14"/>
      <c r="F16" s="14"/>
      <c r="G16" s="14"/>
      <c r="H16" s="14"/>
      <c r="I16" s="14"/>
      <c r="J16" s="14"/>
      <c r="K16" s="14"/>
      <c r="L16" s="18">
        <f t="shared" si="0"/>
        <v>0</v>
      </c>
      <c r="M16" s="18">
        <f t="shared" si="0"/>
        <v>0</v>
      </c>
      <c r="N16" s="14">
        <f t="shared" si="2"/>
        <v>0</v>
      </c>
    </row>
    <row r="17" spans="1:14" ht="12.75">
      <c r="A17" s="39">
        <v>6413</v>
      </c>
      <c r="B17" s="45" t="s">
        <v>141</v>
      </c>
      <c r="C17" s="14">
        <f>SUM(C18:C21)</f>
        <v>0</v>
      </c>
      <c r="D17" s="14">
        <f aca="true" t="shared" si="4" ref="D17:K17">SUM(D18:D21)</f>
        <v>0</v>
      </c>
      <c r="E17" s="14">
        <f t="shared" si="4"/>
        <v>0</v>
      </c>
      <c r="F17" s="14">
        <f t="shared" si="4"/>
        <v>0</v>
      </c>
      <c r="G17" s="14">
        <f t="shared" si="4"/>
        <v>100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8">
        <f t="shared" si="0"/>
        <v>100</v>
      </c>
      <c r="M17" s="18">
        <v>100</v>
      </c>
      <c r="N17" s="14">
        <f t="shared" si="2"/>
        <v>0</v>
      </c>
    </row>
    <row r="18" spans="1:14" ht="12.75">
      <c r="A18" s="36">
        <v>64131</v>
      </c>
      <c r="B18" s="36" t="s">
        <v>142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f t="shared" si="0"/>
        <v>0</v>
      </c>
      <c r="M18" s="13">
        <f t="shared" si="0"/>
        <v>0</v>
      </c>
      <c r="N18" s="14">
        <f t="shared" si="2"/>
        <v>0</v>
      </c>
    </row>
    <row r="19" spans="1:14" ht="12.75">
      <c r="A19" s="36">
        <v>64132</v>
      </c>
      <c r="B19" s="36" t="s">
        <v>180</v>
      </c>
      <c r="C19" s="13"/>
      <c r="D19" s="13"/>
      <c r="E19" s="13"/>
      <c r="F19" s="13"/>
      <c r="G19" s="13">
        <v>100</v>
      </c>
      <c r="H19" s="13"/>
      <c r="I19" s="13">
        <v>0</v>
      </c>
      <c r="J19" s="13"/>
      <c r="K19" s="13"/>
      <c r="L19" s="13">
        <f t="shared" si="0"/>
        <v>100</v>
      </c>
      <c r="M19" s="13">
        <v>100</v>
      </c>
      <c r="N19" s="14">
        <f t="shared" si="2"/>
        <v>0</v>
      </c>
    </row>
    <row r="20" spans="1:14" ht="12.75">
      <c r="A20" s="36">
        <v>64199</v>
      </c>
      <c r="B20" s="36" t="s">
        <v>5</v>
      </c>
      <c r="C20" s="13"/>
      <c r="D20" s="13"/>
      <c r="E20" s="13"/>
      <c r="F20" s="13"/>
      <c r="G20" s="13"/>
      <c r="H20" s="13"/>
      <c r="I20" s="13"/>
      <c r="J20" s="13"/>
      <c r="K20" s="13"/>
      <c r="L20" s="13">
        <f t="shared" si="0"/>
        <v>0</v>
      </c>
      <c r="M20" s="13">
        <f t="shared" si="0"/>
        <v>0</v>
      </c>
      <c r="N20" s="14">
        <f t="shared" si="2"/>
        <v>0</v>
      </c>
    </row>
    <row r="21" spans="1:14" ht="12.75">
      <c r="A21" s="36">
        <v>64229</v>
      </c>
      <c r="B21" s="36" t="s">
        <v>63</v>
      </c>
      <c r="C21" s="13"/>
      <c r="D21" s="13"/>
      <c r="E21" s="13"/>
      <c r="F21" s="13"/>
      <c r="G21" s="13"/>
      <c r="H21" s="13"/>
      <c r="I21" s="13"/>
      <c r="J21" s="13"/>
      <c r="K21" s="13"/>
      <c r="L21" s="13">
        <f t="shared" si="0"/>
        <v>0</v>
      </c>
      <c r="M21" s="13">
        <f t="shared" si="0"/>
        <v>0</v>
      </c>
      <c r="N21" s="14">
        <f t="shared" si="2"/>
        <v>0</v>
      </c>
    </row>
    <row r="22" spans="1:14" ht="12.75">
      <c r="A22" s="39">
        <v>65</v>
      </c>
      <c r="B22" s="39" t="s">
        <v>49</v>
      </c>
      <c r="C22" s="14">
        <v>0</v>
      </c>
      <c r="D22" s="14">
        <f aca="true" t="shared" si="5" ref="D22:K22">SUM(D26+O26)</f>
        <v>0</v>
      </c>
      <c r="E22" s="14">
        <f t="shared" si="5"/>
        <v>0</v>
      </c>
      <c r="F22" s="14">
        <f t="shared" si="5"/>
        <v>0</v>
      </c>
      <c r="G22" s="14">
        <f>G23</f>
        <v>176120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8">
        <f t="shared" si="0"/>
        <v>176120</v>
      </c>
      <c r="M22" s="18">
        <v>176120</v>
      </c>
      <c r="N22" s="14">
        <f t="shared" si="2"/>
        <v>0</v>
      </c>
    </row>
    <row r="23" spans="1:14" ht="12.75">
      <c r="A23" s="39">
        <v>652</v>
      </c>
      <c r="B23" s="39" t="s">
        <v>143</v>
      </c>
      <c r="C23" s="14"/>
      <c r="D23" s="14"/>
      <c r="E23" s="14"/>
      <c r="F23" s="14"/>
      <c r="G23" s="14">
        <f>G24</f>
        <v>176120</v>
      </c>
      <c r="H23" s="14"/>
      <c r="I23" s="14"/>
      <c r="J23" s="14"/>
      <c r="K23" s="14"/>
      <c r="L23" s="18">
        <f t="shared" si="0"/>
        <v>176120</v>
      </c>
      <c r="M23" s="18">
        <v>176120</v>
      </c>
      <c r="N23" s="14">
        <f t="shared" si="2"/>
        <v>0</v>
      </c>
    </row>
    <row r="24" spans="1:14" ht="12.75">
      <c r="A24" s="39">
        <v>6526</v>
      </c>
      <c r="B24" s="39" t="s">
        <v>6</v>
      </c>
      <c r="C24" s="14"/>
      <c r="D24" s="14"/>
      <c r="E24" s="14"/>
      <c r="F24" s="14"/>
      <c r="G24" s="14">
        <f>SUM(G25:G26)</f>
        <v>176120</v>
      </c>
      <c r="H24" s="14"/>
      <c r="I24" s="14"/>
      <c r="J24" s="14"/>
      <c r="K24" s="14"/>
      <c r="L24" s="18">
        <f t="shared" si="0"/>
        <v>176120</v>
      </c>
      <c r="M24" s="18">
        <v>176120</v>
      </c>
      <c r="N24" s="14">
        <f t="shared" si="2"/>
        <v>0</v>
      </c>
    </row>
    <row r="25" spans="1:14" ht="12.75">
      <c r="A25" s="40">
        <v>65264</v>
      </c>
      <c r="B25" s="40" t="s">
        <v>144</v>
      </c>
      <c r="C25" s="14"/>
      <c r="D25" s="14"/>
      <c r="E25" s="14"/>
      <c r="F25" s="14"/>
      <c r="G25" s="41">
        <v>142000</v>
      </c>
      <c r="H25" s="14"/>
      <c r="I25" s="14"/>
      <c r="J25" s="14"/>
      <c r="K25" s="14"/>
      <c r="L25" s="18">
        <f t="shared" si="0"/>
        <v>142000</v>
      </c>
      <c r="M25" s="18">
        <v>142000</v>
      </c>
      <c r="N25" s="14">
        <f t="shared" si="2"/>
        <v>0</v>
      </c>
    </row>
    <row r="26" spans="1:14" ht="12.75">
      <c r="A26" s="36">
        <v>65269</v>
      </c>
      <c r="B26" s="36" t="s">
        <v>145</v>
      </c>
      <c r="C26" s="13"/>
      <c r="D26" s="13"/>
      <c r="E26" s="13"/>
      <c r="F26" s="13"/>
      <c r="G26" s="13">
        <v>34120</v>
      </c>
      <c r="H26" s="13"/>
      <c r="I26" s="13"/>
      <c r="J26" s="13"/>
      <c r="K26" s="13"/>
      <c r="L26" s="13">
        <f t="shared" si="0"/>
        <v>34120</v>
      </c>
      <c r="M26" s="13">
        <v>34120</v>
      </c>
      <c r="N26" s="14">
        <f t="shared" si="2"/>
        <v>0</v>
      </c>
    </row>
    <row r="27" spans="1:14" ht="12.75">
      <c r="A27" s="39">
        <v>66</v>
      </c>
      <c r="B27" s="39" t="s">
        <v>42</v>
      </c>
      <c r="C27" s="14">
        <f aca="true" t="shared" si="6" ref="C27:K27">SUM(C30:C33)</f>
        <v>0</v>
      </c>
      <c r="D27" s="14">
        <f t="shared" si="6"/>
        <v>0</v>
      </c>
      <c r="E27" s="14">
        <f t="shared" si="6"/>
        <v>0</v>
      </c>
      <c r="F27" s="14">
        <f t="shared" si="6"/>
        <v>0</v>
      </c>
      <c r="G27" s="14">
        <f t="shared" si="6"/>
        <v>0</v>
      </c>
      <c r="H27" s="14">
        <f t="shared" si="6"/>
        <v>500</v>
      </c>
      <c r="I27" s="14">
        <f>I28</f>
        <v>0</v>
      </c>
      <c r="J27" s="14">
        <f t="shared" si="6"/>
        <v>0</v>
      </c>
      <c r="K27" s="14">
        <f t="shared" si="6"/>
        <v>0</v>
      </c>
      <c r="L27" s="18">
        <f t="shared" si="0"/>
        <v>500</v>
      </c>
      <c r="M27" s="18">
        <v>500</v>
      </c>
      <c r="N27" s="14">
        <f t="shared" si="2"/>
        <v>0</v>
      </c>
    </row>
    <row r="28" spans="1:14" ht="12.75">
      <c r="A28" s="39">
        <v>661</v>
      </c>
      <c r="B28" s="45" t="s">
        <v>165</v>
      </c>
      <c r="C28" s="14"/>
      <c r="D28" s="14"/>
      <c r="E28" s="14"/>
      <c r="F28" s="14"/>
      <c r="G28" s="14"/>
      <c r="H28" s="14"/>
      <c r="I28" s="14"/>
      <c r="J28" s="14"/>
      <c r="K28" s="14"/>
      <c r="L28" s="18">
        <f t="shared" si="0"/>
        <v>0</v>
      </c>
      <c r="M28" s="18">
        <f t="shared" si="0"/>
        <v>0</v>
      </c>
      <c r="N28" s="14">
        <f t="shared" si="2"/>
        <v>0</v>
      </c>
    </row>
    <row r="29" spans="1:14" ht="12.75">
      <c r="A29" s="39">
        <v>6614</v>
      </c>
      <c r="B29" s="45" t="s">
        <v>166</v>
      </c>
      <c r="C29" s="14"/>
      <c r="D29" s="14"/>
      <c r="E29" s="14"/>
      <c r="F29" s="14"/>
      <c r="G29" s="14"/>
      <c r="H29" s="14"/>
      <c r="I29" s="14"/>
      <c r="J29" s="14"/>
      <c r="K29" s="14"/>
      <c r="L29" s="18">
        <f t="shared" si="0"/>
        <v>0</v>
      </c>
      <c r="M29" s="18">
        <f t="shared" si="0"/>
        <v>0</v>
      </c>
      <c r="N29" s="14">
        <f t="shared" si="2"/>
        <v>0</v>
      </c>
    </row>
    <row r="30" spans="1:14" ht="12.75">
      <c r="A30" s="36">
        <v>66142</v>
      </c>
      <c r="B30" s="36" t="s">
        <v>167</v>
      </c>
      <c r="C30" s="13"/>
      <c r="D30" s="13"/>
      <c r="E30" s="13"/>
      <c r="F30" s="13"/>
      <c r="G30" s="13"/>
      <c r="H30" s="13">
        <v>500</v>
      </c>
      <c r="I30" s="13"/>
      <c r="J30" s="13"/>
      <c r="K30" s="13"/>
      <c r="L30" s="18">
        <f t="shared" si="0"/>
        <v>500</v>
      </c>
      <c r="M30" s="18">
        <v>500</v>
      </c>
      <c r="N30" s="14">
        <f t="shared" si="2"/>
        <v>0</v>
      </c>
    </row>
    <row r="31" spans="1:14" ht="12.75">
      <c r="A31" s="50">
        <v>663</v>
      </c>
      <c r="B31" s="50" t="s">
        <v>168</v>
      </c>
      <c r="C31" s="13"/>
      <c r="D31" s="13"/>
      <c r="E31" s="13"/>
      <c r="F31" s="13"/>
      <c r="G31" s="13"/>
      <c r="H31" s="13"/>
      <c r="I31" s="13">
        <v>1000</v>
      </c>
      <c r="J31" s="13"/>
      <c r="K31" s="13"/>
      <c r="L31" s="18">
        <f t="shared" si="0"/>
        <v>1000</v>
      </c>
      <c r="M31" s="18">
        <v>1000</v>
      </c>
      <c r="N31" s="14">
        <f t="shared" si="2"/>
        <v>0</v>
      </c>
    </row>
    <row r="32" spans="1:14" ht="12.75">
      <c r="A32" s="36">
        <v>6631</v>
      </c>
      <c r="B32" s="36" t="s">
        <v>169</v>
      </c>
      <c r="C32" s="13"/>
      <c r="D32" s="13"/>
      <c r="E32" s="13"/>
      <c r="F32" s="13"/>
      <c r="G32" s="13"/>
      <c r="H32" s="13"/>
      <c r="I32" s="13">
        <v>1000</v>
      </c>
      <c r="J32" s="13"/>
      <c r="K32" s="13"/>
      <c r="L32" s="18">
        <f t="shared" si="0"/>
        <v>1000</v>
      </c>
      <c r="M32" s="18">
        <v>1000</v>
      </c>
      <c r="N32" s="14">
        <f t="shared" si="2"/>
        <v>0</v>
      </c>
    </row>
    <row r="33" spans="1:14" ht="12.75">
      <c r="A33" s="36">
        <v>66314</v>
      </c>
      <c r="B33" s="36" t="s">
        <v>170</v>
      </c>
      <c r="C33" s="13"/>
      <c r="D33" s="13"/>
      <c r="E33" s="13"/>
      <c r="F33" s="13"/>
      <c r="G33" s="13"/>
      <c r="H33" s="13"/>
      <c r="I33" s="13"/>
      <c r="J33" s="13"/>
      <c r="K33" s="13"/>
      <c r="L33" s="13">
        <f t="shared" si="0"/>
        <v>0</v>
      </c>
      <c r="M33" s="13">
        <f t="shared" si="0"/>
        <v>0</v>
      </c>
      <c r="N33" s="14">
        <f t="shared" si="2"/>
        <v>0</v>
      </c>
    </row>
    <row r="34" spans="1:14" ht="12.75">
      <c r="A34" s="39">
        <v>67</v>
      </c>
      <c r="B34" s="39" t="s">
        <v>7</v>
      </c>
      <c r="C34" s="14">
        <f aca="true" t="shared" si="7" ref="C34:K34">SUM(C37:C38)</f>
        <v>2974900</v>
      </c>
      <c r="D34" s="14">
        <f t="shared" si="7"/>
        <v>518444</v>
      </c>
      <c r="E34" s="14">
        <v>8000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8">
        <f t="shared" si="0"/>
        <v>3501344</v>
      </c>
      <c r="M34" s="18">
        <v>4295333</v>
      </c>
      <c r="N34" s="14">
        <f t="shared" si="2"/>
        <v>-793989</v>
      </c>
    </row>
    <row r="35" spans="1:14" ht="12.75">
      <c r="A35" s="39">
        <v>671</v>
      </c>
      <c r="B35" s="39" t="s">
        <v>171</v>
      </c>
      <c r="C35" s="14">
        <f>C36</f>
        <v>2974900</v>
      </c>
      <c r="D35" s="14">
        <f>D36</f>
        <v>518444</v>
      </c>
      <c r="E35" s="14">
        <f aca="true" t="shared" si="8" ref="E35:J35">E36</f>
        <v>8000</v>
      </c>
      <c r="F35" s="14">
        <f t="shared" si="8"/>
        <v>0</v>
      </c>
      <c r="G35" s="14">
        <f t="shared" si="8"/>
        <v>0</v>
      </c>
      <c r="H35" s="14">
        <f t="shared" si="8"/>
        <v>0</v>
      </c>
      <c r="I35" s="14">
        <f t="shared" si="8"/>
        <v>0</v>
      </c>
      <c r="J35" s="14">
        <f t="shared" si="8"/>
        <v>0</v>
      </c>
      <c r="K35" s="14"/>
      <c r="L35" s="18">
        <f t="shared" si="0"/>
        <v>3501344</v>
      </c>
      <c r="M35" s="18">
        <v>4295333</v>
      </c>
      <c r="N35" s="14">
        <f t="shared" si="2"/>
        <v>-793989</v>
      </c>
    </row>
    <row r="36" spans="1:14" ht="12.75">
      <c r="A36" s="39">
        <v>6711</v>
      </c>
      <c r="B36" s="39" t="s">
        <v>172</v>
      </c>
      <c r="C36" s="14">
        <f>SUM(C37:C38)</f>
        <v>2974900</v>
      </c>
      <c r="D36" s="14">
        <f>SUM(D37:D38)</f>
        <v>518444</v>
      </c>
      <c r="E36" s="14">
        <f aca="true" t="shared" si="9" ref="E36:J36">SUM(E37:E38)</f>
        <v>8000</v>
      </c>
      <c r="F36" s="14">
        <f t="shared" si="9"/>
        <v>0</v>
      </c>
      <c r="G36" s="14">
        <f t="shared" si="9"/>
        <v>0</v>
      </c>
      <c r="H36" s="14">
        <f t="shared" si="9"/>
        <v>0</v>
      </c>
      <c r="I36" s="14">
        <f t="shared" si="9"/>
        <v>0</v>
      </c>
      <c r="J36" s="14">
        <f t="shared" si="9"/>
        <v>0</v>
      </c>
      <c r="K36" s="14"/>
      <c r="L36" s="18">
        <f t="shared" si="0"/>
        <v>3501344</v>
      </c>
      <c r="M36" s="18">
        <v>4295333</v>
      </c>
      <c r="N36" s="14">
        <f t="shared" si="2"/>
        <v>-793989</v>
      </c>
    </row>
    <row r="37" spans="1:14" ht="12.75">
      <c r="A37" s="36">
        <v>67111</v>
      </c>
      <c r="B37" s="36" t="s">
        <v>8</v>
      </c>
      <c r="C37" s="13">
        <v>2974900</v>
      </c>
      <c r="D37" s="13">
        <v>507444</v>
      </c>
      <c r="E37" s="13">
        <v>8000</v>
      </c>
      <c r="F37" s="13"/>
      <c r="G37" s="13"/>
      <c r="H37" s="13"/>
      <c r="I37" s="13"/>
      <c r="J37" s="13"/>
      <c r="K37" s="13"/>
      <c r="L37" s="13">
        <f t="shared" si="0"/>
        <v>3490344</v>
      </c>
      <c r="M37" s="13">
        <v>3492333</v>
      </c>
      <c r="N37" s="14">
        <f t="shared" si="2"/>
        <v>-1989</v>
      </c>
    </row>
    <row r="38" spans="1:14" ht="12.75">
      <c r="A38" s="36">
        <v>67121</v>
      </c>
      <c r="B38" s="36" t="s">
        <v>43</v>
      </c>
      <c r="C38" s="13">
        <v>0</v>
      </c>
      <c r="D38" s="13">
        <v>11000</v>
      </c>
      <c r="E38" s="13"/>
      <c r="F38" s="13"/>
      <c r="G38" s="13"/>
      <c r="H38" s="13"/>
      <c r="I38" s="13"/>
      <c r="J38" s="13"/>
      <c r="K38" s="13"/>
      <c r="L38" s="13">
        <f t="shared" si="0"/>
        <v>11000</v>
      </c>
      <c r="M38" s="13">
        <v>803000</v>
      </c>
      <c r="N38" s="14">
        <f t="shared" si="2"/>
        <v>-792000</v>
      </c>
    </row>
    <row r="39" spans="1:14" ht="12.75">
      <c r="A39" s="39">
        <v>7</v>
      </c>
      <c r="B39" s="39" t="s">
        <v>48</v>
      </c>
      <c r="C39" s="14">
        <v>0</v>
      </c>
      <c r="D39" s="14">
        <v>0</v>
      </c>
      <c r="E39" s="14">
        <f aca="true" t="shared" si="10" ref="E39:K39">SUM(E40+O40)</f>
        <v>0</v>
      </c>
      <c r="F39" s="14">
        <f t="shared" si="10"/>
        <v>0</v>
      </c>
      <c r="G39" s="14">
        <f t="shared" si="10"/>
        <v>0</v>
      </c>
      <c r="H39" s="14">
        <f t="shared" si="10"/>
        <v>0</v>
      </c>
      <c r="I39" s="14">
        <f t="shared" si="10"/>
        <v>0</v>
      </c>
      <c r="J39" s="14"/>
      <c r="K39" s="14">
        <f t="shared" si="10"/>
        <v>0</v>
      </c>
      <c r="L39" s="18">
        <v>2800</v>
      </c>
      <c r="M39" s="18">
        <f t="shared" si="0"/>
        <v>2800</v>
      </c>
      <c r="N39" s="14">
        <f t="shared" si="2"/>
        <v>0</v>
      </c>
    </row>
    <row r="40" spans="1:14" ht="12.75">
      <c r="A40" s="39">
        <v>72</v>
      </c>
      <c r="B40" s="39" t="s">
        <v>64</v>
      </c>
      <c r="C40" s="14">
        <f aca="true" t="shared" si="11" ref="C40:K40">SUM(C42:C42)</f>
        <v>0</v>
      </c>
      <c r="D40" s="14">
        <f t="shared" si="11"/>
        <v>0</v>
      </c>
      <c r="E40" s="14">
        <f t="shared" si="11"/>
        <v>0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0</v>
      </c>
      <c r="J40" s="14">
        <f t="shared" si="11"/>
        <v>2800</v>
      </c>
      <c r="K40" s="14">
        <f t="shared" si="11"/>
        <v>0</v>
      </c>
      <c r="L40" s="18">
        <f t="shared" si="0"/>
        <v>2800</v>
      </c>
      <c r="M40" s="18">
        <v>2800</v>
      </c>
      <c r="N40" s="14">
        <f t="shared" si="2"/>
        <v>0</v>
      </c>
    </row>
    <row r="41" spans="1:14" ht="12.75">
      <c r="A41" s="39">
        <v>721</v>
      </c>
      <c r="B41" s="39" t="s">
        <v>109</v>
      </c>
      <c r="C41" s="14"/>
      <c r="D41" s="14"/>
      <c r="E41" s="14"/>
      <c r="F41" s="14"/>
      <c r="G41" s="14"/>
      <c r="H41" s="14"/>
      <c r="I41" s="14"/>
      <c r="J41" s="14"/>
      <c r="K41" s="14"/>
      <c r="L41" s="18">
        <f t="shared" si="0"/>
        <v>0</v>
      </c>
      <c r="M41" s="18">
        <f t="shared" si="0"/>
        <v>0</v>
      </c>
      <c r="N41" s="14">
        <f t="shared" si="2"/>
        <v>0</v>
      </c>
    </row>
    <row r="42" spans="1:14" ht="12.75">
      <c r="A42" s="36">
        <v>72111</v>
      </c>
      <c r="B42" s="36" t="s">
        <v>110</v>
      </c>
      <c r="C42" s="13"/>
      <c r="D42" s="13"/>
      <c r="E42" s="13"/>
      <c r="F42" s="13"/>
      <c r="G42" s="13"/>
      <c r="H42" s="13"/>
      <c r="I42" s="13"/>
      <c r="J42" s="13">
        <v>2800</v>
      </c>
      <c r="K42" s="13"/>
      <c r="L42" s="18">
        <f t="shared" si="0"/>
        <v>2800</v>
      </c>
      <c r="M42" s="18">
        <v>2800</v>
      </c>
      <c r="N42" s="14">
        <f t="shared" si="2"/>
        <v>0</v>
      </c>
    </row>
    <row r="43" spans="1:14" ht="12.75">
      <c r="A43" s="26"/>
      <c r="B43" s="31" t="s">
        <v>62</v>
      </c>
      <c r="C43" s="32">
        <f aca="true" t="shared" si="12" ref="C43:M43">SUM(C39+C10)</f>
        <v>2974900</v>
      </c>
      <c r="D43" s="32">
        <f t="shared" si="12"/>
        <v>518444</v>
      </c>
      <c r="E43" s="32">
        <f t="shared" si="12"/>
        <v>8000</v>
      </c>
      <c r="F43" s="32">
        <f t="shared" si="12"/>
        <v>15000</v>
      </c>
      <c r="G43" s="32">
        <f t="shared" si="12"/>
        <v>176220</v>
      </c>
      <c r="H43" s="32">
        <f t="shared" si="12"/>
        <v>500</v>
      </c>
      <c r="I43" s="32">
        <f t="shared" si="12"/>
        <v>1000</v>
      </c>
      <c r="J43" s="32">
        <f>SUM(J39+J10)</f>
        <v>2800</v>
      </c>
      <c r="K43" s="32">
        <f t="shared" si="12"/>
        <v>0</v>
      </c>
      <c r="L43" s="32">
        <f t="shared" si="12"/>
        <v>3699664</v>
      </c>
      <c r="M43" s="32">
        <f t="shared" si="12"/>
        <v>4490853</v>
      </c>
      <c r="N43" s="14">
        <f t="shared" si="2"/>
        <v>-791189</v>
      </c>
    </row>
    <row r="44" spans="1:14" ht="12.7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2"/>
      <c r="M44" s="42"/>
      <c r="N44" s="42"/>
    </row>
    <row r="45" spans="1:14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</row>
    <row r="46" spans="1:14" ht="12.75">
      <c r="A46" s="67" t="s">
        <v>9</v>
      </c>
      <c r="B46" s="67"/>
      <c r="C46" s="7"/>
      <c r="D46" s="7"/>
      <c r="E46" s="7"/>
      <c r="F46" s="7"/>
      <c r="G46" s="8"/>
      <c r="H46" s="8"/>
      <c r="I46" s="8"/>
      <c r="J46" s="8"/>
      <c r="K46" s="8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8"/>
      <c r="H47" s="8"/>
      <c r="I47" s="8"/>
      <c r="J47" s="8"/>
      <c r="K47" s="8"/>
      <c r="L47" s="1"/>
      <c r="M47" s="1"/>
      <c r="N47" s="1"/>
    </row>
    <row r="48" spans="1:14" ht="12.75">
      <c r="A48" s="7"/>
      <c r="B48" s="64" t="s">
        <v>66</v>
      </c>
      <c r="C48" s="64"/>
      <c r="D48" s="7"/>
      <c r="E48" s="7"/>
      <c r="F48" s="7"/>
      <c r="G48" s="8"/>
      <c r="H48" s="8"/>
      <c r="I48" s="8"/>
      <c r="J48" s="8"/>
      <c r="K48" s="8"/>
      <c r="L48" s="1"/>
      <c r="M48" s="1"/>
      <c r="N48" s="1"/>
    </row>
    <row r="49" spans="1:14" ht="12.75">
      <c r="A49" s="7"/>
      <c r="B49" s="23" t="s">
        <v>113</v>
      </c>
      <c r="C49" s="24"/>
      <c r="D49" s="24"/>
      <c r="E49" s="24"/>
      <c r="F49" s="24"/>
      <c r="G49" s="8"/>
      <c r="H49" s="8"/>
      <c r="I49" s="8"/>
      <c r="J49" s="8"/>
      <c r="K49" s="8"/>
      <c r="L49" s="1"/>
      <c r="M49" s="1"/>
      <c r="N49" s="1"/>
    </row>
    <row r="50" spans="1:14" ht="12.75">
      <c r="A50" s="7"/>
      <c r="B50" s="3" t="s">
        <v>112</v>
      </c>
      <c r="C50" s="3"/>
      <c r="D50" s="3"/>
      <c r="E50" s="3"/>
      <c r="F50" s="7"/>
      <c r="G50" s="8"/>
      <c r="H50" s="8"/>
      <c r="I50" s="8"/>
      <c r="J50" s="8"/>
      <c r="K50" s="8"/>
      <c r="L50" s="1"/>
      <c r="M50" s="1"/>
      <c r="N50" s="1"/>
    </row>
    <row r="51" spans="1:14" ht="12.75">
      <c r="A51" s="7"/>
      <c r="B51" s="7"/>
      <c r="C51" s="7"/>
      <c r="D51" s="7"/>
      <c r="E51" s="7"/>
      <c r="F51" s="7"/>
      <c r="G51" s="8"/>
      <c r="H51" s="8"/>
      <c r="I51" s="8"/>
      <c r="J51" s="8"/>
      <c r="K51" s="8"/>
      <c r="L51" s="1"/>
      <c r="M51" s="1"/>
      <c r="N51" s="1"/>
    </row>
    <row r="52" spans="1:14" ht="12.75">
      <c r="A52" s="7"/>
      <c r="B52" s="7"/>
      <c r="C52" s="7"/>
      <c r="D52" s="7"/>
      <c r="E52" s="7"/>
      <c r="F52" s="7"/>
      <c r="G52" s="8"/>
      <c r="H52" s="8"/>
      <c r="I52" s="8"/>
      <c r="J52" s="8"/>
      <c r="K52" s="8"/>
      <c r="L52" s="1"/>
      <c r="M52" s="1"/>
      <c r="N52" s="1"/>
    </row>
    <row r="53" spans="1:14" ht="12.75">
      <c r="A53" s="5">
        <v>3</v>
      </c>
      <c r="B53" s="5" t="s">
        <v>10</v>
      </c>
      <c r="C53" s="9">
        <f aca="true" t="shared" si="13" ref="C53:K53">SUM(C54+C71+C152)</f>
        <v>2974900</v>
      </c>
      <c r="D53" s="9">
        <f t="shared" si="13"/>
        <v>507444</v>
      </c>
      <c r="E53" s="9">
        <f t="shared" si="13"/>
        <v>8000</v>
      </c>
      <c r="F53" s="9">
        <f t="shared" si="13"/>
        <v>15000</v>
      </c>
      <c r="G53" s="9">
        <f t="shared" si="13"/>
        <v>176220</v>
      </c>
      <c r="H53" s="9">
        <f t="shared" si="13"/>
        <v>500</v>
      </c>
      <c r="I53" s="9">
        <f t="shared" si="13"/>
        <v>1000</v>
      </c>
      <c r="J53" s="9">
        <f t="shared" si="13"/>
        <v>0</v>
      </c>
      <c r="K53" s="9">
        <f t="shared" si="13"/>
        <v>0</v>
      </c>
      <c r="L53" s="9">
        <f>SUM(C53:K53)</f>
        <v>3683064</v>
      </c>
      <c r="M53" s="9">
        <v>3685053</v>
      </c>
      <c r="N53" s="14">
        <f>L53-M53</f>
        <v>-1989</v>
      </c>
    </row>
    <row r="54" spans="1:14" ht="12.75">
      <c r="A54" s="5">
        <v>31</v>
      </c>
      <c r="B54" s="5" t="s">
        <v>11</v>
      </c>
      <c r="C54" s="9">
        <f>SUM(C55+C60+C67)</f>
        <v>2764000</v>
      </c>
      <c r="D54" s="9">
        <f>SUM(D55+D60+D67)</f>
        <v>0</v>
      </c>
      <c r="E54" s="9"/>
      <c r="F54" s="9"/>
      <c r="G54" s="9"/>
      <c r="H54" s="9"/>
      <c r="I54" s="9"/>
      <c r="J54" s="9"/>
      <c r="K54" s="9"/>
      <c r="L54" s="9">
        <f aca="true" t="shared" si="14" ref="L54:L117">SUM(C54:K54)</f>
        <v>2764000</v>
      </c>
      <c r="M54" s="9">
        <f>SUM(C54:K54)</f>
        <v>2764000</v>
      </c>
      <c r="N54" s="14">
        <f aca="true" t="shared" si="15" ref="N54:N117">L54-M54</f>
        <v>0</v>
      </c>
    </row>
    <row r="55" spans="1:14" ht="12.75">
      <c r="A55" s="5">
        <v>311</v>
      </c>
      <c r="B55" s="5" t="s">
        <v>12</v>
      </c>
      <c r="C55" s="9">
        <f>C56</f>
        <v>2301000</v>
      </c>
      <c r="D55" s="9"/>
      <c r="E55" s="9"/>
      <c r="F55" s="9"/>
      <c r="G55" s="9"/>
      <c r="H55" s="9"/>
      <c r="I55" s="9"/>
      <c r="J55" s="9"/>
      <c r="K55" s="9"/>
      <c r="L55" s="9">
        <f t="shared" si="14"/>
        <v>2301000</v>
      </c>
      <c r="M55" s="9">
        <f aca="true" t="shared" si="16" ref="M55:M118">SUM(C55:K55)</f>
        <v>2301000</v>
      </c>
      <c r="N55" s="14">
        <f t="shared" si="15"/>
        <v>0</v>
      </c>
    </row>
    <row r="56" spans="1:14" ht="12.75">
      <c r="A56" s="5">
        <v>3111</v>
      </c>
      <c r="B56" s="5" t="s">
        <v>95</v>
      </c>
      <c r="C56" s="9">
        <f>SUM(C57:C59)</f>
        <v>2301000</v>
      </c>
      <c r="D56" s="9"/>
      <c r="E56" s="9"/>
      <c r="F56" s="9"/>
      <c r="G56" s="9"/>
      <c r="H56" s="9"/>
      <c r="I56" s="9"/>
      <c r="J56" s="9"/>
      <c r="K56" s="9"/>
      <c r="L56" s="9">
        <f t="shared" si="14"/>
        <v>2301000</v>
      </c>
      <c r="M56" s="9">
        <f t="shared" si="16"/>
        <v>2301000</v>
      </c>
      <c r="N56" s="14">
        <f t="shared" si="15"/>
        <v>0</v>
      </c>
    </row>
    <row r="57" spans="1:14" ht="12.75">
      <c r="A57" s="4">
        <v>31111</v>
      </c>
      <c r="B57" s="4" t="s">
        <v>12</v>
      </c>
      <c r="C57" s="10">
        <v>2281000</v>
      </c>
      <c r="D57" s="10"/>
      <c r="E57" s="10"/>
      <c r="F57" s="10"/>
      <c r="G57" s="9"/>
      <c r="H57" s="9"/>
      <c r="I57" s="9"/>
      <c r="J57" s="9"/>
      <c r="K57" s="9"/>
      <c r="L57" s="9">
        <f t="shared" si="14"/>
        <v>2281000</v>
      </c>
      <c r="M57" s="9">
        <f t="shared" si="16"/>
        <v>2281000</v>
      </c>
      <c r="N57" s="14">
        <f t="shared" si="15"/>
        <v>0</v>
      </c>
    </row>
    <row r="58" spans="1:14" ht="12.75">
      <c r="A58" s="4">
        <v>31131</v>
      </c>
      <c r="B58" s="4" t="s">
        <v>161</v>
      </c>
      <c r="C58" s="10">
        <v>4400</v>
      </c>
      <c r="D58" s="10"/>
      <c r="E58" s="10"/>
      <c r="F58" s="10"/>
      <c r="G58" s="9"/>
      <c r="H58" s="9"/>
      <c r="I58" s="9"/>
      <c r="J58" s="9"/>
      <c r="K58" s="9"/>
      <c r="L58" s="9">
        <f t="shared" si="14"/>
        <v>4400</v>
      </c>
      <c r="M58" s="9">
        <f t="shared" si="16"/>
        <v>4400</v>
      </c>
      <c r="N58" s="14">
        <f t="shared" si="15"/>
        <v>0</v>
      </c>
    </row>
    <row r="59" spans="1:14" ht="12.75">
      <c r="A59" s="4">
        <v>31141</v>
      </c>
      <c r="B59" s="4" t="s">
        <v>162</v>
      </c>
      <c r="C59" s="10">
        <v>15600</v>
      </c>
      <c r="D59" s="10"/>
      <c r="E59" s="10"/>
      <c r="F59" s="10"/>
      <c r="G59" s="9"/>
      <c r="H59" s="9"/>
      <c r="I59" s="9"/>
      <c r="J59" s="9"/>
      <c r="K59" s="9"/>
      <c r="L59" s="9">
        <f t="shared" si="14"/>
        <v>15600</v>
      </c>
      <c r="M59" s="9">
        <f t="shared" si="16"/>
        <v>15600</v>
      </c>
      <c r="N59" s="14">
        <f t="shared" si="15"/>
        <v>0</v>
      </c>
    </row>
    <row r="60" spans="1:14" s="27" customFormat="1" ht="12.75">
      <c r="A60" s="17">
        <v>312</v>
      </c>
      <c r="B60" s="17" t="s">
        <v>13</v>
      </c>
      <c r="C60" s="9">
        <f>C61</f>
        <v>19000</v>
      </c>
      <c r="D60" s="9">
        <f>D61</f>
        <v>0</v>
      </c>
      <c r="E60" s="9">
        <f>E61</f>
        <v>0</v>
      </c>
      <c r="F60" s="9"/>
      <c r="G60" s="9"/>
      <c r="H60" s="9"/>
      <c r="I60" s="9"/>
      <c r="J60" s="9"/>
      <c r="K60" s="9"/>
      <c r="L60" s="9">
        <f t="shared" si="14"/>
        <v>19000</v>
      </c>
      <c r="M60" s="9">
        <f t="shared" si="16"/>
        <v>19000</v>
      </c>
      <c r="N60" s="14">
        <f t="shared" si="15"/>
        <v>0</v>
      </c>
    </row>
    <row r="61" spans="1:14" s="28" customFormat="1" ht="12.75">
      <c r="A61" s="17">
        <v>3121</v>
      </c>
      <c r="B61" s="17" t="s">
        <v>13</v>
      </c>
      <c r="C61" s="11">
        <f>SUM(C62:C66)</f>
        <v>19000</v>
      </c>
      <c r="D61" s="11">
        <f aca="true" t="shared" si="17" ref="D61:K61">SUM(D62:D66)</f>
        <v>0</v>
      </c>
      <c r="E61" s="11">
        <f t="shared" si="17"/>
        <v>0</v>
      </c>
      <c r="F61" s="11">
        <f t="shared" si="17"/>
        <v>0</v>
      </c>
      <c r="G61" s="11">
        <f t="shared" si="17"/>
        <v>0</v>
      </c>
      <c r="H61" s="11">
        <f t="shared" si="17"/>
        <v>0</v>
      </c>
      <c r="I61" s="11">
        <f t="shared" si="17"/>
        <v>0</v>
      </c>
      <c r="J61" s="11">
        <f t="shared" si="17"/>
        <v>0</v>
      </c>
      <c r="K61" s="11">
        <f t="shared" si="17"/>
        <v>0</v>
      </c>
      <c r="L61" s="9">
        <f t="shared" si="14"/>
        <v>19000</v>
      </c>
      <c r="M61" s="9">
        <f t="shared" si="16"/>
        <v>19000</v>
      </c>
      <c r="N61" s="14">
        <f t="shared" si="15"/>
        <v>0</v>
      </c>
    </row>
    <row r="62" spans="1:14" ht="12.75">
      <c r="A62" s="4">
        <v>31212</v>
      </c>
      <c r="B62" s="4" t="s">
        <v>96</v>
      </c>
      <c r="C62" s="10">
        <v>11000</v>
      </c>
      <c r="D62" s="10"/>
      <c r="E62" s="10"/>
      <c r="F62" s="10"/>
      <c r="G62" s="9"/>
      <c r="H62" s="9"/>
      <c r="I62" s="9"/>
      <c r="J62" s="9"/>
      <c r="K62" s="9"/>
      <c r="L62" s="9">
        <f t="shared" si="14"/>
        <v>11000</v>
      </c>
      <c r="M62" s="9">
        <f t="shared" si="16"/>
        <v>11000</v>
      </c>
      <c r="N62" s="14">
        <f t="shared" si="15"/>
        <v>0</v>
      </c>
    </row>
    <row r="63" spans="1:14" ht="12.75">
      <c r="A63" s="4">
        <v>31213</v>
      </c>
      <c r="B63" s="4" t="s">
        <v>97</v>
      </c>
      <c r="C63" s="10"/>
      <c r="D63" s="10"/>
      <c r="E63" s="10"/>
      <c r="F63" s="10"/>
      <c r="G63" s="9"/>
      <c r="H63" s="9"/>
      <c r="I63" s="9"/>
      <c r="J63" s="9"/>
      <c r="K63" s="9"/>
      <c r="L63" s="9">
        <f t="shared" si="14"/>
        <v>0</v>
      </c>
      <c r="M63" s="9">
        <f t="shared" si="16"/>
        <v>0</v>
      </c>
      <c r="N63" s="14">
        <f t="shared" si="15"/>
        <v>0</v>
      </c>
    </row>
    <row r="64" spans="1:14" ht="12.75">
      <c r="A64" s="4">
        <v>31214</v>
      </c>
      <c r="B64" s="4" t="s">
        <v>98</v>
      </c>
      <c r="C64" s="10"/>
      <c r="D64" s="10"/>
      <c r="E64" s="10"/>
      <c r="F64" s="10"/>
      <c r="G64" s="9"/>
      <c r="H64" s="9"/>
      <c r="I64" s="9"/>
      <c r="J64" s="9"/>
      <c r="K64" s="9"/>
      <c r="L64" s="9">
        <f t="shared" si="14"/>
        <v>0</v>
      </c>
      <c r="M64" s="9">
        <f t="shared" si="16"/>
        <v>0</v>
      </c>
      <c r="N64" s="14">
        <f t="shared" si="15"/>
        <v>0</v>
      </c>
    </row>
    <row r="65" spans="1:14" ht="12.75">
      <c r="A65" s="4">
        <v>31215</v>
      </c>
      <c r="B65" s="4" t="s">
        <v>99</v>
      </c>
      <c r="C65" s="10">
        <v>8000</v>
      </c>
      <c r="D65" s="10"/>
      <c r="E65" s="10"/>
      <c r="F65" s="10"/>
      <c r="G65" s="9"/>
      <c r="H65" s="9"/>
      <c r="I65" s="9"/>
      <c r="J65" s="9"/>
      <c r="K65" s="9"/>
      <c r="L65" s="9">
        <f t="shared" si="14"/>
        <v>8000</v>
      </c>
      <c r="M65" s="9">
        <f t="shared" si="16"/>
        <v>8000</v>
      </c>
      <c r="N65" s="14">
        <f t="shared" si="15"/>
        <v>0</v>
      </c>
    </row>
    <row r="66" spans="1:14" ht="12.75">
      <c r="A66" s="4">
        <v>31219</v>
      </c>
      <c r="B66" s="4" t="s">
        <v>13</v>
      </c>
      <c r="C66" s="10"/>
      <c r="D66" s="10"/>
      <c r="E66" s="10"/>
      <c r="F66" s="10"/>
      <c r="G66" s="9"/>
      <c r="H66" s="9"/>
      <c r="I66" s="9"/>
      <c r="J66" s="9"/>
      <c r="K66" s="9"/>
      <c r="L66" s="9">
        <f t="shared" si="14"/>
        <v>0</v>
      </c>
      <c r="M66" s="9">
        <f t="shared" si="16"/>
        <v>0</v>
      </c>
      <c r="N66" s="14">
        <f t="shared" si="15"/>
        <v>0</v>
      </c>
    </row>
    <row r="67" spans="1:14" s="27" customFormat="1" ht="12.75">
      <c r="A67" s="17">
        <v>313</v>
      </c>
      <c r="B67" s="17" t="s">
        <v>100</v>
      </c>
      <c r="C67" s="9">
        <f>C68</f>
        <v>444000</v>
      </c>
      <c r="D67" s="9"/>
      <c r="E67" s="9"/>
      <c r="F67" s="9"/>
      <c r="G67" s="9"/>
      <c r="H67" s="9"/>
      <c r="I67" s="9"/>
      <c r="J67" s="9"/>
      <c r="K67" s="9"/>
      <c r="L67" s="9">
        <f t="shared" si="14"/>
        <v>444000</v>
      </c>
      <c r="M67" s="9">
        <f t="shared" si="16"/>
        <v>444000</v>
      </c>
      <c r="N67" s="14">
        <f t="shared" si="15"/>
        <v>0</v>
      </c>
    </row>
    <row r="68" spans="1:14" ht="12.75">
      <c r="A68" s="17">
        <v>3132</v>
      </c>
      <c r="B68" s="19" t="s">
        <v>101</v>
      </c>
      <c r="C68" s="11">
        <f>SUM(C69:C70)</f>
        <v>444000</v>
      </c>
      <c r="D68" s="11"/>
      <c r="E68" s="11"/>
      <c r="F68" s="11"/>
      <c r="G68" s="11"/>
      <c r="H68" s="11"/>
      <c r="I68" s="11"/>
      <c r="J68" s="11"/>
      <c r="K68" s="11"/>
      <c r="L68" s="9">
        <f t="shared" si="14"/>
        <v>444000</v>
      </c>
      <c r="M68" s="9">
        <f t="shared" si="16"/>
        <v>444000</v>
      </c>
      <c r="N68" s="14">
        <f t="shared" si="15"/>
        <v>0</v>
      </c>
    </row>
    <row r="69" spans="1:14" ht="12.75">
      <c r="A69" s="4">
        <v>31321</v>
      </c>
      <c r="B69" s="4" t="s">
        <v>14</v>
      </c>
      <c r="C69" s="10">
        <v>406000</v>
      </c>
      <c r="D69" s="10"/>
      <c r="E69" s="10"/>
      <c r="F69" s="10"/>
      <c r="G69" s="9"/>
      <c r="H69" s="9"/>
      <c r="I69" s="9"/>
      <c r="J69" s="9"/>
      <c r="K69" s="9"/>
      <c r="L69" s="9">
        <f t="shared" si="14"/>
        <v>406000</v>
      </c>
      <c r="M69" s="9">
        <f t="shared" si="16"/>
        <v>406000</v>
      </c>
      <c r="N69" s="14">
        <f t="shared" si="15"/>
        <v>0</v>
      </c>
    </row>
    <row r="70" spans="1:14" ht="12.75">
      <c r="A70" s="4">
        <v>31332</v>
      </c>
      <c r="B70" s="4" t="s">
        <v>15</v>
      </c>
      <c r="C70" s="10">
        <v>38000</v>
      </c>
      <c r="D70" s="10"/>
      <c r="E70" s="10"/>
      <c r="F70" s="10"/>
      <c r="G70" s="9"/>
      <c r="H70" s="9"/>
      <c r="I70" s="9"/>
      <c r="J70" s="9"/>
      <c r="K70" s="9"/>
      <c r="L70" s="9">
        <f t="shared" si="14"/>
        <v>38000</v>
      </c>
      <c r="M70" s="9">
        <f t="shared" si="16"/>
        <v>38000</v>
      </c>
      <c r="N70" s="14">
        <f t="shared" si="15"/>
        <v>0</v>
      </c>
    </row>
    <row r="71" spans="1:14" ht="12.75">
      <c r="A71" s="5">
        <v>32</v>
      </c>
      <c r="B71" s="5" t="s">
        <v>16</v>
      </c>
      <c r="C71" s="9">
        <f aca="true" t="shared" si="18" ref="C71:K71">SUM(C72+C84+C106+C135+C137)</f>
        <v>210900</v>
      </c>
      <c r="D71" s="9">
        <f t="shared" si="18"/>
        <v>502444</v>
      </c>
      <c r="E71" s="9">
        <f t="shared" si="18"/>
        <v>8000</v>
      </c>
      <c r="F71" s="9">
        <f t="shared" si="18"/>
        <v>15000</v>
      </c>
      <c r="G71" s="9">
        <f t="shared" si="18"/>
        <v>176120</v>
      </c>
      <c r="H71" s="9">
        <f t="shared" si="18"/>
        <v>500</v>
      </c>
      <c r="I71" s="9">
        <f t="shared" si="18"/>
        <v>1000</v>
      </c>
      <c r="J71" s="9">
        <f t="shared" si="18"/>
        <v>0</v>
      </c>
      <c r="K71" s="9">
        <f t="shared" si="18"/>
        <v>0</v>
      </c>
      <c r="L71" s="9">
        <f t="shared" si="14"/>
        <v>913964</v>
      </c>
      <c r="M71" s="9">
        <v>915953</v>
      </c>
      <c r="N71" s="14">
        <f t="shared" si="15"/>
        <v>-1989</v>
      </c>
    </row>
    <row r="72" spans="1:14" ht="12.75">
      <c r="A72" s="5">
        <v>321</v>
      </c>
      <c r="B72" s="15" t="s">
        <v>69</v>
      </c>
      <c r="C72" s="9">
        <f>(C73+C77+C79+C82)</f>
        <v>200000</v>
      </c>
      <c r="D72" s="9">
        <f>(D73+D77+D79+D82)</f>
        <v>15000</v>
      </c>
      <c r="E72" s="9">
        <f aca="true" t="shared" si="19" ref="E72:K72">(E73+E77+E79+E82)</f>
        <v>4000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  <c r="J72" s="9">
        <f t="shared" si="19"/>
        <v>0</v>
      </c>
      <c r="K72" s="9">
        <f t="shared" si="19"/>
        <v>0</v>
      </c>
      <c r="L72" s="9">
        <f t="shared" si="14"/>
        <v>219000</v>
      </c>
      <c r="M72" s="9">
        <v>218000</v>
      </c>
      <c r="N72" s="14">
        <f t="shared" si="15"/>
        <v>1000</v>
      </c>
    </row>
    <row r="73" spans="1:14" ht="12.75">
      <c r="A73" s="5">
        <v>3211</v>
      </c>
      <c r="B73" s="15" t="s">
        <v>70</v>
      </c>
      <c r="C73" s="5"/>
      <c r="D73" s="9">
        <f>SUM(D74:D76)</f>
        <v>7000</v>
      </c>
      <c r="E73" s="9">
        <f aca="true" t="shared" si="20" ref="E73:K73">SUM(E74:E76)</f>
        <v>4000</v>
      </c>
      <c r="F73" s="9">
        <f t="shared" si="20"/>
        <v>0</v>
      </c>
      <c r="G73" s="9">
        <f t="shared" si="20"/>
        <v>0</v>
      </c>
      <c r="H73" s="9">
        <f t="shared" si="20"/>
        <v>0</v>
      </c>
      <c r="I73" s="9">
        <f t="shared" si="20"/>
        <v>0</v>
      </c>
      <c r="J73" s="9">
        <f t="shared" si="20"/>
        <v>0</v>
      </c>
      <c r="K73" s="9">
        <f t="shared" si="20"/>
        <v>0</v>
      </c>
      <c r="L73" s="9">
        <f t="shared" si="14"/>
        <v>11000</v>
      </c>
      <c r="M73" s="9">
        <v>10000</v>
      </c>
      <c r="N73" s="14">
        <f t="shared" si="15"/>
        <v>1000</v>
      </c>
    </row>
    <row r="74" spans="1:14" s="28" customFormat="1" ht="12.75">
      <c r="A74" s="6">
        <v>32111</v>
      </c>
      <c r="B74" s="16" t="s">
        <v>72</v>
      </c>
      <c r="C74" s="4"/>
      <c r="D74" s="10">
        <v>4500</v>
      </c>
      <c r="E74" s="10"/>
      <c r="F74" s="10"/>
      <c r="G74" s="10"/>
      <c r="H74" s="10"/>
      <c r="I74" s="10"/>
      <c r="J74" s="10"/>
      <c r="K74" s="10"/>
      <c r="L74" s="9">
        <f t="shared" si="14"/>
        <v>4500</v>
      </c>
      <c r="M74" s="9">
        <v>5000</v>
      </c>
      <c r="N74" s="14">
        <f t="shared" si="15"/>
        <v>-500</v>
      </c>
    </row>
    <row r="75" spans="1:14" s="28" customFormat="1" ht="12.75">
      <c r="A75" s="6">
        <v>32113</v>
      </c>
      <c r="B75" s="16" t="s">
        <v>146</v>
      </c>
      <c r="C75" s="4"/>
      <c r="D75" s="10">
        <v>2500</v>
      </c>
      <c r="E75" s="10"/>
      <c r="F75" s="10"/>
      <c r="G75" s="10"/>
      <c r="H75" s="10"/>
      <c r="I75" s="10"/>
      <c r="J75" s="10"/>
      <c r="K75" s="10"/>
      <c r="L75" s="9">
        <f t="shared" si="14"/>
        <v>2500</v>
      </c>
      <c r="M75" s="9">
        <v>3000</v>
      </c>
      <c r="N75" s="14">
        <f t="shared" si="15"/>
        <v>-500</v>
      </c>
    </row>
    <row r="76" spans="1:14" ht="12.75">
      <c r="A76" s="4">
        <v>32119</v>
      </c>
      <c r="B76" s="4" t="s">
        <v>51</v>
      </c>
      <c r="C76" s="4"/>
      <c r="D76" s="10"/>
      <c r="E76" s="10">
        <v>4000</v>
      </c>
      <c r="F76" s="10"/>
      <c r="G76" s="9"/>
      <c r="H76" s="9"/>
      <c r="I76" s="9"/>
      <c r="J76" s="9"/>
      <c r="K76" s="9"/>
      <c r="L76" s="9">
        <f t="shared" si="14"/>
        <v>4000</v>
      </c>
      <c r="M76" s="9">
        <v>2000</v>
      </c>
      <c r="N76" s="14">
        <f t="shared" si="15"/>
        <v>2000</v>
      </c>
    </row>
    <row r="77" spans="1:14" ht="12.75">
      <c r="A77" s="5">
        <v>3212</v>
      </c>
      <c r="B77" s="15" t="s">
        <v>71</v>
      </c>
      <c r="C77" s="9">
        <f>C78</f>
        <v>200000</v>
      </c>
      <c r="D77" s="9">
        <f>D78</f>
        <v>0</v>
      </c>
      <c r="E77" s="9">
        <f aca="true" t="shared" si="21" ref="E77:K77">E78</f>
        <v>0</v>
      </c>
      <c r="F77" s="9">
        <f t="shared" si="21"/>
        <v>0</v>
      </c>
      <c r="G77" s="9">
        <f t="shared" si="21"/>
        <v>0</v>
      </c>
      <c r="H77" s="9">
        <f t="shared" si="21"/>
        <v>0</v>
      </c>
      <c r="I77" s="9">
        <f t="shared" si="21"/>
        <v>0</v>
      </c>
      <c r="J77" s="9">
        <f t="shared" si="21"/>
        <v>0</v>
      </c>
      <c r="K77" s="9">
        <f t="shared" si="21"/>
        <v>0</v>
      </c>
      <c r="L77" s="9">
        <f t="shared" si="14"/>
        <v>200000</v>
      </c>
      <c r="M77" s="9">
        <f t="shared" si="16"/>
        <v>200000</v>
      </c>
      <c r="N77" s="14">
        <f t="shared" si="15"/>
        <v>0</v>
      </c>
    </row>
    <row r="78" spans="1:14" ht="12.75">
      <c r="A78" s="4">
        <v>32121</v>
      </c>
      <c r="B78" s="4" t="s">
        <v>44</v>
      </c>
      <c r="C78" s="10">
        <v>200000</v>
      </c>
      <c r="D78" s="10"/>
      <c r="E78" s="10"/>
      <c r="F78" s="10"/>
      <c r="G78" s="9"/>
      <c r="H78" s="9"/>
      <c r="I78" s="9"/>
      <c r="J78" s="9"/>
      <c r="K78" s="9"/>
      <c r="L78" s="9">
        <f t="shared" si="14"/>
        <v>200000</v>
      </c>
      <c r="M78" s="9">
        <f t="shared" si="16"/>
        <v>200000</v>
      </c>
      <c r="N78" s="14">
        <f t="shared" si="15"/>
        <v>0</v>
      </c>
    </row>
    <row r="79" spans="1:14" s="27" customFormat="1" ht="12.75">
      <c r="A79" s="17">
        <v>3213</v>
      </c>
      <c r="B79" s="19" t="s">
        <v>73</v>
      </c>
      <c r="C79" s="5"/>
      <c r="D79" s="9">
        <f>SUM(D80:D81)</f>
        <v>2500</v>
      </c>
      <c r="E79" s="9">
        <f aca="true" t="shared" si="22" ref="E79:K79">E81</f>
        <v>0</v>
      </c>
      <c r="F79" s="9">
        <f t="shared" si="22"/>
        <v>0</v>
      </c>
      <c r="G79" s="9">
        <f t="shared" si="22"/>
        <v>0</v>
      </c>
      <c r="H79" s="9">
        <f t="shared" si="22"/>
        <v>0</v>
      </c>
      <c r="I79" s="9">
        <f t="shared" si="22"/>
        <v>0</v>
      </c>
      <c r="J79" s="9">
        <f t="shared" si="22"/>
        <v>0</v>
      </c>
      <c r="K79" s="9">
        <f t="shared" si="22"/>
        <v>0</v>
      </c>
      <c r="L79" s="9">
        <f t="shared" si="14"/>
        <v>2500</v>
      </c>
      <c r="M79" s="9">
        <v>2000</v>
      </c>
      <c r="N79" s="14">
        <f t="shared" si="15"/>
        <v>500</v>
      </c>
    </row>
    <row r="80" spans="1:14" s="27" customFormat="1" ht="12.75">
      <c r="A80" s="4">
        <v>32131</v>
      </c>
      <c r="B80" s="4" t="s">
        <v>147</v>
      </c>
      <c r="C80" s="5"/>
      <c r="D80" s="47">
        <v>2500</v>
      </c>
      <c r="E80" s="9"/>
      <c r="F80" s="9"/>
      <c r="G80" s="9"/>
      <c r="H80" s="9"/>
      <c r="I80" s="9"/>
      <c r="J80" s="9"/>
      <c r="K80" s="9"/>
      <c r="L80" s="9">
        <f t="shared" si="14"/>
        <v>2500</v>
      </c>
      <c r="M80" s="9">
        <v>2000</v>
      </c>
      <c r="N80" s="14">
        <f t="shared" si="15"/>
        <v>500</v>
      </c>
    </row>
    <row r="81" spans="1:14" ht="12.75">
      <c r="A81" s="4">
        <v>32132</v>
      </c>
      <c r="B81" s="4" t="s">
        <v>148</v>
      </c>
      <c r="C81" s="4"/>
      <c r="D81" s="10">
        <v>0</v>
      </c>
      <c r="E81" s="10"/>
      <c r="F81" s="10"/>
      <c r="G81" s="9"/>
      <c r="H81" s="9"/>
      <c r="I81" s="9"/>
      <c r="J81" s="9"/>
      <c r="K81" s="9"/>
      <c r="L81" s="9">
        <f t="shared" si="14"/>
        <v>0</v>
      </c>
      <c r="M81" s="9">
        <f t="shared" si="16"/>
        <v>0</v>
      </c>
      <c r="N81" s="14">
        <f t="shared" si="15"/>
        <v>0</v>
      </c>
    </row>
    <row r="82" spans="1:14" s="27" customFormat="1" ht="12.75">
      <c r="A82" s="17">
        <v>3214</v>
      </c>
      <c r="B82" s="6" t="s">
        <v>74</v>
      </c>
      <c r="C82" s="5"/>
      <c r="D82" s="9">
        <f>D83</f>
        <v>5500</v>
      </c>
      <c r="E82" s="9">
        <f aca="true" t="shared" si="23" ref="E82:K82">E83</f>
        <v>0</v>
      </c>
      <c r="F82" s="9">
        <f t="shared" si="23"/>
        <v>0</v>
      </c>
      <c r="G82" s="9">
        <f t="shared" si="23"/>
        <v>0</v>
      </c>
      <c r="H82" s="9">
        <f t="shared" si="23"/>
        <v>0</v>
      </c>
      <c r="I82" s="9">
        <f t="shared" si="23"/>
        <v>0</v>
      </c>
      <c r="J82" s="9">
        <f t="shared" si="23"/>
        <v>0</v>
      </c>
      <c r="K82" s="9">
        <f t="shared" si="23"/>
        <v>0</v>
      </c>
      <c r="L82" s="9">
        <f t="shared" si="14"/>
        <v>5500</v>
      </c>
      <c r="M82" s="9">
        <v>6000</v>
      </c>
      <c r="N82" s="14">
        <f t="shared" si="15"/>
        <v>-500</v>
      </c>
    </row>
    <row r="83" spans="1:14" ht="12.75">
      <c r="A83" s="4">
        <v>32141</v>
      </c>
      <c r="B83" s="4" t="s">
        <v>149</v>
      </c>
      <c r="C83" s="4"/>
      <c r="D83" s="10">
        <v>5500</v>
      </c>
      <c r="E83" s="10"/>
      <c r="F83" s="10"/>
      <c r="G83" s="9"/>
      <c r="H83" s="9"/>
      <c r="I83" s="9"/>
      <c r="J83" s="9"/>
      <c r="K83" s="9"/>
      <c r="L83" s="9">
        <f t="shared" si="14"/>
        <v>5500</v>
      </c>
      <c r="M83" s="9">
        <v>6000</v>
      </c>
      <c r="N83" s="14">
        <f t="shared" si="15"/>
        <v>-500</v>
      </c>
    </row>
    <row r="84" spans="1:14" s="29" customFormat="1" ht="12.75">
      <c r="A84" s="5">
        <v>322</v>
      </c>
      <c r="B84" s="4" t="s">
        <v>75</v>
      </c>
      <c r="C84" s="5"/>
      <c r="D84" s="9">
        <f>SUM(D85+D91+D93+D97+D101+D104)</f>
        <v>136611</v>
      </c>
      <c r="E84" s="9">
        <f aca="true" t="shared" si="24" ref="E84:K84">SUM(E85+E91+E93+E97+E101+E104)</f>
        <v>0</v>
      </c>
      <c r="F84" s="9">
        <f t="shared" si="24"/>
        <v>10000</v>
      </c>
      <c r="G84" s="9">
        <f t="shared" si="24"/>
        <v>142000</v>
      </c>
      <c r="H84" s="9">
        <f t="shared" si="24"/>
        <v>500</v>
      </c>
      <c r="I84" s="9">
        <f t="shared" si="24"/>
        <v>200</v>
      </c>
      <c r="J84" s="9">
        <f t="shared" si="24"/>
        <v>0</v>
      </c>
      <c r="K84" s="9">
        <f t="shared" si="24"/>
        <v>0</v>
      </c>
      <c r="L84" s="9">
        <f t="shared" si="14"/>
        <v>289311</v>
      </c>
      <c r="M84" s="9">
        <v>293900</v>
      </c>
      <c r="N84" s="14">
        <f t="shared" si="15"/>
        <v>-4589</v>
      </c>
    </row>
    <row r="85" spans="1:14" ht="12.75">
      <c r="A85" s="5">
        <v>3221</v>
      </c>
      <c r="B85" s="19" t="s">
        <v>76</v>
      </c>
      <c r="C85" s="5"/>
      <c r="D85" s="9">
        <f>SUM(D86:D90)</f>
        <v>21500</v>
      </c>
      <c r="E85" s="9">
        <f aca="true" t="shared" si="25" ref="E85:K85">SUM(E86:E90)</f>
        <v>0</v>
      </c>
      <c r="F85" s="9">
        <f t="shared" si="25"/>
        <v>0</v>
      </c>
      <c r="G85" s="9">
        <f t="shared" si="25"/>
        <v>0</v>
      </c>
      <c r="H85" s="9">
        <f t="shared" si="25"/>
        <v>500</v>
      </c>
      <c r="I85" s="9">
        <f t="shared" si="25"/>
        <v>200</v>
      </c>
      <c r="J85" s="9">
        <f t="shared" si="25"/>
        <v>0</v>
      </c>
      <c r="K85" s="9">
        <f t="shared" si="25"/>
        <v>0</v>
      </c>
      <c r="L85" s="9">
        <f t="shared" si="14"/>
        <v>22200</v>
      </c>
      <c r="M85" s="9">
        <v>27600</v>
      </c>
      <c r="N85" s="14">
        <f t="shared" si="15"/>
        <v>-5400</v>
      </c>
    </row>
    <row r="86" spans="1:14" ht="12.75">
      <c r="A86" s="4">
        <v>32211</v>
      </c>
      <c r="B86" s="4" t="s">
        <v>19</v>
      </c>
      <c r="C86" s="4"/>
      <c r="D86" s="10">
        <v>7000</v>
      </c>
      <c r="E86" s="10"/>
      <c r="F86" s="10"/>
      <c r="G86" s="9"/>
      <c r="H86" s="10">
        <v>500</v>
      </c>
      <c r="I86" s="10">
        <v>200</v>
      </c>
      <c r="J86" s="9"/>
      <c r="K86" s="9"/>
      <c r="L86" s="9">
        <f t="shared" si="14"/>
        <v>7700</v>
      </c>
      <c r="M86" s="9">
        <v>8500</v>
      </c>
      <c r="N86" s="14">
        <f t="shared" si="15"/>
        <v>-800</v>
      </c>
    </row>
    <row r="87" spans="1:14" ht="12.75">
      <c r="A87" s="4">
        <v>32212</v>
      </c>
      <c r="B87" s="4" t="s">
        <v>77</v>
      </c>
      <c r="C87" s="4"/>
      <c r="D87" s="10">
        <v>4000</v>
      </c>
      <c r="E87" s="10"/>
      <c r="F87" s="10"/>
      <c r="G87" s="9"/>
      <c r="H87" s="10"/>
      <c r="I87" s="10"/>
      <c r="J87" s="9"/>
      <c r="K87" s="9"/>
      <c r="L87" s="9">
        <f t="shared" si="14"/>
        <v>4000</v>
      </c>
      <c r="M87" s="9">
        <v>7100</v>
      </c>
      <c r="N87" s="14">
        <f t="shared" si="15"/>
        <v>-3100</v>
      </c>
    </row>
    <row r="88" spans="1:14" ht="12.75">
      <c r="A88" s="4">
        <v>32216</v>
      </c>
      <c r="B88" s="4" t="s">
        <v>151</v>
      </c>
      <c r="C88" s="4"/>
      <c r="D88" s="10">
        <v>200</v>
      </c>
      <c r="E88" s="10"/>
      <c r="F88" s="10"/>
      <c r="G88" s="9"/>
      <c r="H88" s="10"/>
      <c r="I88" s="10"/>
      <c r="J88" s="9"/>
      <c r="K88" s="9"/>
      <c r="L88" s="9">
        <f t="shared" si="14"/>
        <v>200</v>
      </c>
      <c r="M88" s="9">
        <f t="shared" si="16"/>
        <v>200</v>
      </c>
      <c r="N88" s="14">
        <f t="shared" si="15"/>
        <v>0</v>
      </c>
    </row>
    <row r="89" spans="1:14" ht="12.75">
      <c r="A89" s="4">
        <v>32214</v>
      </c>
      <c r="B89" s="4" t="s">
        <v>150</v>
      </c>
      <c r="C89" s="4"/>
      <c r="D89" s="10">
        <v>5000</v>
      </c>
      <c r="E89" s="10"/>
      <c r="F89" s="10"/>
      <c r="G89" s="9"/>
      <c r="H89" s="10"/>
      <c r="I89" s="10"/>
      <c r="J89" s="9"/>
      <c r="K89" s="9"/>
      <c r="L89" s="9">
        <f t="shared" si="14"/>
        <v>5000</v>
      </c>
      <c r="M89" s="9">
        <v>5900</v>
      </c>
      <c r="N89" s="14">
        <f t="shared" si="15"/>
        <v>-900</v>
      </c>
    </row>
    <row r="90" spans="1:14" ht="12.75">
      <c r="A90" s="4">
        <v>32219</v>
      </c>
      <c r="B90" s="4" t="s">
        <v>50</v>
      </c>
      <c r="C90" s="4"/>
      <c r="D90" s="10">
        <v>5300</v>
      </c>
      <c r="E90" s="10"/>
      <c r="F90" s="10"/>
      <c r="G90" s="10"/>
      <c r="H90" s="10"/>
      <c r="I90" s="10"/>
      <c r="J90" s="9"/>
      <c r="K90" s="9"/>
      <c r="L90" s="9">
        <f t="shared" si="14"/>
        <v>5300</v>
      </c>
      <c r="M90" s="9">
        <v>5900</v>
      </c>
      <c r="N90" s="14">
        <f t="shared" si="15"/>
        <v>-600</v>
      </c>
    </row>
    <row r="91" spans="1:14" ht="12.75">
      <c r="A91" s="17">
        <v>3222</v>
      </c>
      <c r="B91" s="17" t="s">
        <v>20</v>
      </c>
      <c r="C91" s="4"/>
      <c r="D91" s="10">
        <f>D92</f>
        <v>0</v>
      </c>
      <c r="E91" s="10">
        <f aca="true" t="shared" si="26" ref="E91:K91">E92</f>
        <v>0</v>
      </c>
      <c r="F91" s="11">
        <f t="shared" si="26"/>
        <v>10000</v>
      </c>
      <c r="G91" s="11">
        <f t="shared" si="26"/>
        <v>142000</v>
      </c>
      <c r="H91" s="10">
        <f t="shared" si="26"/>
        <v>0</v>
      </c>
      <c r="I91" s="10">
        <f t="shared" si="26"/>
        <v>0</v>
      </c>
      <c r="J91" s="10">
        <f t="shared" si="26"/>
        <v>0</v>
      </c>
      <c r="K91" s="10">
        <f t="shared" si="26"/>
        <v>0</v>
      </c>
      <c r="L91" s="9">
        <f t="shared" si="14"/>
        <v>152000</v>
      </c>
      <c r="M91" s="9">
        <f t="shared" si="16"/>
        <v>152000</v>
      </c>
      <c r="N91" s="14">
        <f t="shared" si="15"/>
        <v>0</v>
      </c>
    </row>
    <row r="92" spans="1:14" ht="12.75">
      <c r="A92" s="4">
        <v>32224</v>
      </c>
      <c r="B92" s="4" t="s">
        <v>78</v>
      </c>
      <c r="C92" s="4"/>
      <c r="D92" s="10"/>
      <c r="E92" s="10"/>
      <c r="F92" s="10">
        <v>10000</v>
      </c>
      <c r="G92" s="10">
        <v>142000</v>
      </c>
      <c r="H92" s="9"/>
      <c r="I92" s="9"/>
      <c r="J92" s="9"/>
      <c r="K92" s="9"/>
      <c r="L92" s="9">
        <f t="shared" si="14"/>
        <v>152000</v>
      </c>
      <c r="M92" s="9">
        <f t="shared" si="16"/>
        <v>152000</v>
      </c>
      <c r="N92" s="14">
        <f t="shared" si="15"/>
        <v>0</v>
      </c>
    </row>
    <row r="93" spans="1:14" ht="12.75">
      <c r="A93" s="17">
        <v>3223</v>
      </c>
      <c r="B93" s="17" t="s">
        <v>79</v>
      </c>
      <c r="C93" s="5"/>
      <c r="D93" s="9">
        <f>SUM(D94:D96)</f>
        <v>108211</v>
      </c>
      <c r="E93" s="9">
        <f aca="true" t="shared" si="27" ref="E93:K93">SUM(E94:E96)</f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14"/>
        <v>108211</v>
      </c>
      <c r="M93" s="9">
        <v>106100</v>
      </c>
      <c r="N93" s="14">
        <f t="shared" si="15"/>
        <v>2111</v>
      </c>
    </row>
    <row r="94" spans="1:14" ht="12.75">
      <c r="A94" s="4">
        <v>32231</v>
      </c>
      <c r="B94" s="4" t="s">
        <v>21</v>
      </c>
      <c r="C94" s="4"/>
      <c r="D94" s="10">
        <v>23000</v>
      </c>
      <c r="E94" s="10"/>
      <c r="F94" s="10"/>
      <c r="G94" s="9"/>
      <c r="H94" s="9"/>
      <c r="I94" s="9"/>
      <c r="J94" s="9"/>
      <c r="K94" s="9"/>
      <c r="L94" s="9">
        <f t="shared" si="14"/>
        <v>23000</v>
      </c>
      <c r="M94" s="9">
        <v>22500</v>
      </c>
      <c r="N94" s="14">
        <f t="shared" si="15"/>
        <v>500</v>
      </c>
    </row>
    <row r="95" spans="1:14" ht="12.75">
      <c r="A95" s="4">
        <v>32233</v>
      </c>
      <c r="B95" s="4" t="s">
        <v>22</v>
      </c>
      <c r="C95" s="4"/>
      <c r="D95" s="10">
        <v>84811</v>
      </c>
      <c r="E95" s="10"/>
      <c r="F95" s="10"/>
      <c r="G95" s="9"/>
      <c r="H95" s="9"/>
      <c r="I95" s="9"/>
      <c r="J95" s="9"/>
      <c r="K95" s="9"/>
      <c r="L95" s="9">
        <f t="shared" si="14"/>
        <v>84811</v>
      </c>
      <c r="M95" s="9">
        <v>83200</v>
      </c>
      <c r="N95" s="14">
        <f t="shared" si="15"/>
        <v>1611</v>
      </c>
    </row>
    <row r="96" spans="1:14" ht="12.75">
      <c r="A96" s="4">
        <v>32234</v>
      </c>
      <c r="B96" s="4" t="s">
        <v>152</v>
      </c>
      <c r="C96" s="4"/>
      <c r="D96" s="13">
        <v>400</v>
      </c>
      <c r="E96" s="13"/>
      <c r="F96" s="10"/>
      <c r="G96" s="9"/>
      <c r="H96" s="9"/>
      <c r="I96" s="9"/>
      <c r="J96" s="9"/>
      <c r="K96" s="9"/>
      <c r="L96" s="9">
        <f t="shared" si="14"/>
        <v>400</v>
      </c>
      <c r="M96" s="9">
        <f t="shared" si="16"/>
        <v>400</v>
      </c>
      <c r="N96" s="14">
        <f t="shared" si="15"/>
        <v>0</v>
      </c>
    </row>
    <row r="97" spans="1:14" s="27" customFormat="1" ht="12.75">
      <c r="A97" s="17">
        <v>3224</v>
      </c>
      <c r="B97" s="19" t="s">
        <v>80</v>
      </c>
      <c r="C97" s="5"/>
      <c r="D97" s="14">
        <f>SUM(D98:D100)</f>
        <v>4500</v>
      </c>
      <c r="E97" s="14">
        <f aca="true" t="shared" si="28" ref="E97:K97">SUM(E98:E100)</f>
        <v>0</v>
      </c>
      <c r="F97" s="14">
        <f t="shared" si="28"/>
        <v>0</v>
      </c>
      <c r="G97" s="14">
        <f t="shared" si="28"/>
        <v>0</v>
      </c>
      <c r="H97" s="14">
        <f t="shared" si="28"/>
        <v>0</v>
      </c>
      <c r="I97" s="14">
        <f t="shared" si="28"/>
        <v>0</v>
      </c>
      <c r="J97" s="14">
        <f t="shared" si="28"/>
        <v>0</v>
      </c>
      <c r="K97" s="14">
        <f t="shared" si="28"/>
        <v>0</v>
      </c>
      <c r="L97" s="9">
        <f t="shared" si="14"/>
        <v>4500</v>
      </c>
      <c r="M97" s="9">
        <v>4500</v>
      </c>
      <c r="N97" s="14">
        <f t="shared" si="15"/>
        <v>0</v>
      </c>
    </row>
    <row r="98" spans="1:14" s="27" customFormat="1" ht="12.75">
      <c r="A98" s="6">
        <v>32241</v>
      </c>
      <c r="B98" s="44" t="s">
        <v>138</v>
      </c>
      <c r="C98" s="5"/>
      <c r="D98" s="41">
        <v>1500</v>
      </c>
      <c r="E98" s="14"/>
      <c r="F98" s="14"/>
      <c r="G98" s="14"/>
      <c r="H98" s="14"/>
      <c r="I98" s="14"/>
      <c r="J98" s="14"/>
      <c r="K98" s="14"/>
      <c r="L98" s="9">
        <f t="shared" si="14"/>
        <v>1500</v>
      </c>
      <c r="M98" s="9">
        <v>0</v>
      </c>
      <c r="N98" s="14">
        <f t="shared" si="15"/>
        <v>1500</v>
      </c>
    </row>
    <row r="99" spans="1:14" s="27" customFormat="1" ht="12.75">
      <c r="A99" s="6">
        <v>32242</v>
      </c>
      <c r="B99" s="44" t="s">
        <v>139</v>
      </c>
      <c r="C99" s="5"/>
      <c r="D99" s="41">
        <v>1000</v>
      </c>
      <c r="E99" s="14"/>
      <c r="F99" s="14"/>
      <c r="G99" s="14"/>
      <c r="H99" s="41"/>
      <c r="I99" s="14"/>
      <c r="J99" s="14"/>
      <c r="K99" s="14"/>
      <c r="L99" s="9">
        <f t="shared" si="14"/>
        <v>1000</v>
      </c>
      <c r="M99" s="9">
        <v>4500</v>
      </c>
      <c r="N99" s="14">
        <f t="shared" si="15"/>
        <v>-3500</v>
      </c>
    </row>
    <row r="100" spans="1:14" ht="12.75">
      <c r="A100" s="4">
        <v>32244</v>
      </c>
      <c r="B100" s="4" t="s">
        <v>45</v>
      </c>
      <c r="C100" s="4"/>
      <c r="D100" s="10">
        <v>2000</v>
      </c>
      <c r="E100" s="10"/>
      <c r="F100" s="10"/>
      <c r="G100" s="9"/>
      <c r="H100" s="9"/>
      <c r="I100" s="9"/>
      <c r="J100" s="9"/>
      <c r="K100" s="9"/>
      <c r="L100" s="9">
        <f t="shared" si="14"/>
        <v>2000</v>
      </c>
      <c r="M100" s="9">
        <v>0</v>
      </c>
      <c r="N100" s="14">
        <f t="shared" si="15"/>
        <v>2000</v>
      </c>
    </row>
    <row r="101" spans="1:14" s="27" customFormat="1" ht="12.75">
      <c r="A101" s="17">
        <v>3225</v>
      </c>
      <c r="B101" s="17" t="s">
        <v>81</v>
      </c>
      <c r="C101" s="5"/>
      <c r="D101" s="9">
        <f>D102</f>
        <v>1400</v>
      </c>
      <c r="E101" s="9">
        <f aca="true" t="shared" si="29" ref="E101:K101">E102</f>
        <v>0</v>
      </c>
      <c r="F101" s="9">
        <f t="shared" si="29"/>
        <v>0</v>
      </c>
      <c r="G101" s="9">
        <f t="shared" si="29"/>
        <v>0</v>
      </c>
      <c r="H101" s="9">
        <f t="shared" si="29"/>
        <v>0</v>
      </c>
      <c r="I101" s="9">
        <f t="shared" si="29"/>
        <v>0</v>
      </c>
      <c r="J101" s="9">
        <f t="shared" si="29"/>
        <v>0</v>
      </c>
      <c r="K101" s="9">
        <f t="shared" si="29"/>
        <v>0</v>
      </c>
      <c r="L101" s="9">
        <f t="shared" si="14"/>
        <v>1400</v>
      </c>
      <c r="M101" s="9">
        <v>2700</v>
      </c>
      <c r="N101" s="14">
        <f t="shared" si="15"/>
        <v>-1300</v>
      </c>
    </row>
    <row r="102" spans="1:14" ht="12.75">
      <c r="A102" s="4">
        <v>32251</v>
      </c>
      <c r="B102" s="4" t="s">
        <v>23</v>
      </c>
      <c r="C102" s="4"/>
      <c r="D102" s="10">
        <v>1400</v>
      </c>
      <c r="E102" s="10"/>
      <c r="F102" s="10"/>
      <c r="G102" s="10"/>
      <c r="H102" s="10"/>
      <c r="I102" s="10"/>
      <c r="J102" s="10"/>
      <c r="K102" s="10"/>
      <c r="L102" s="9">
        <f t="shared" si="14"/>
        <v>1400</v>
      </c>
      <c r="M102" s="9">
        <v>2700</v>
      </c>
      <c r="N102" s="14">
        <f t="shared" si="15"/>
        <v>-1300</v>
      </c>
    </row>
    <row r="103" spans="1:14" ht="12.75">
      <c r="A103" s="4">
        <v>32252</v>
      </c>
      <c r="B103" s="4" t="s">
        <v>24</v>
      </c>
      <c r="C103" s="4"/>
      <c r="D103" s="10">
        <v>0</v>
      </c>
      <c r="E103" s="10"/>
      <c r="F103" s="10"/>
      <c r="G103" s="10"/>
      <c r="H103" s="10"/>
      <c r="I103" s="10"/>
      <c r="J103" s="10"/>
      <c r="K103" s="10"/>
      <c r="L103" s="9">
        <f t="shared" si="14"/>
        <v>0</v>
      </c>
      <c r="M103" s="9">
        <f t="shared" si="16"/>
        <v>0</v>
      </c>
      <c r="N103" s="14">
        <f t="shared" si="15"/>
        <v>0</v>
      </c>
    </row>
    <row r="104" spans="1:14" ht="12.75">
      <c r="A104" s="17">
        <v>3227</v>
      </c>
      <c r="B104" s="4" t="s">
        <v>82</v>
      </c>
      <c r="C104" s="4"/>
      <c r="D104" s="10">
        <f>D105</f>
        <v>1000</v>
      </c>
      <c r="E104" s="10"/>
      <c r="F104" s="10"/>
      <c r="G104" s="10"/>
      <c r="H104" s="10"/>
      <c r="I104" s="10"/>
      <c r="J104" s="10"/>
      <c r="K104" s="10"/>
      <c r="L104" s="9">
        <f t="shared" si="14"/>
        <v>1000</v>
      </c>
      <c r="M104" s="9">
        <f t="shared" si="16"/>
        <v>1000</v>
      </c>
      <c r="N104" s="14">
        <f t="shared" si="15"/>
        <v>0</v>
      </c>
    </row>
    <row r="105" spans="1:14" ht="12.75">
      <c r="A105" s="4">
        <v>32271</v>
      </c>
      <c r="B105" s="4" t="s">
        <v>46</v>
      </c>
      <c r="C105" s="4"/>
      <c r="D105" s="10">
        <v>1000</v>
      </c>
      <c r="E105" s="10"/>
      <c r="F105" s="10"/>
      <c r="G105" s="10"/>
      <c r="H105" s="10"/>
      <c r="I105" s="10"/>
      <c r="J105" s="10"/>
      <c r="K105" s="10"/>
      <c r="L105" s="9">
        <f t="shared" si="14"/>
        <v>1000</v>
      </c>
      <c r="M105" s="9">
        <f t="shared" si="16"/>
        <v>1000</v>
      </c>
      <c r="N105" s="14">
        <f t="shared" si="15"/>
        <v>0</v>
      </c>
    </row>
    <row r="106" spans="1:14" s="30" customFormat="1" ht="12.75">
      <c r="A106" s="17">
        <v>323</v>
      </c>
      <c r="B106" s="17" t="s">
        <v>83</v>
      </c>
      <c r="C106" s="5"/>
      <c r="D106" s="9">
        <f>SUM(D107+D111+D114+D116+D122+D125+D129+D132)</f>
        <v>339633</v>
      </c>
      <c r="E106" s="9">
        <f aca="true" t="shared" si="30" ref="E106:K106">SUM(E107+E111+E116+E122+E125+E129+E132)</f>
        <v>0</v>
      </c>
      <c r="F106" s="9">
        <f t="shared" si="30"/>
        <v>5000</v>
      </c>
      <c r="G106" s="9">
        <f t="shared" si="30"/>
        <v>17000</v>
      </c>
      <c r="H106" s="9">
        <f t="shared" si="30"/>
        <v>0</v>
      </c>
      <c r="I106" s="9">
        <f t="shared" si="30"/>
        <v>800</v>
      </c>
      <c r="J106" s="9">
        <f t="shared" si="30"/>
        <v>0</v>
      </c>
      <c r="K106" s="9">
        <f t="shared" si="30"/>
        <v>0</v>
      </c>
      <c r="L106" s="9">
        <f t="shared" si="14"/>
        <v>362433</v>
      </c>
      <c r="M106" s="9">
        <v>358833</v>
      </c>
      <c r="N106" s="14">
        <f t="shared" si="15"/>
        <v>3600</v>
      </c>
    </row>
    <row r="107" spans="1:14" ht="12.75">
      <c r="A107" s="17">
        <v>3231</v>
      </c>
      <c r="B107" s="17" t="s">
        <v>84</v>
      </c>
      <c r="C107" s="4"/>
      <c r="D107" s="10">
        <f aca="true" t="shared" si="31" ref="D107:K107">SUM(D108:D110)</f>
        <v>282850</v>
      </c>
      <c r="E107" s="10">
        <f t="shared" si="31"/>
        <v>0</v>
      </c>
      <c r="F107" s="10">
        <f t="shared" si="31"/>
        <v>5000</v>
      </c>
      <c r="G107" s="10">
        <f t="shared" si="31"/>
        <v>17000</v>
      </c>
      <c r="H107" s="10">
        <f t="shared" si="31"/>
        <v>0</v>
      </c>
      <c r="I107" s="10">
        <f t="shared" si="31"/>
        <v>0</v>
      </c>
      <c r="J107" s="10">
        <f t="shared" si="31"/>
        <v>0</v>
      </c>
      <c r="K107" s="10">
        <f t="shared" si="31"/>
        <v>0</v>
      </c>
      <c r="L107" s="9">
        <f t="shared" si="14"/>
        <v>304850</v>
      </c>
      <c r="M107" s="9">
        <v>305050</v>
      </c>
      <c r="N107" s="14">
        <f t="shared" si="15"/>
        <v>-200</v>
      </c>
    </row>
    <row r="108" spans="1:14" ht="12.75">
      <c r="A108" s="4">
        <v>32311</v>
      </c>
      <c r="B108" s="4" t="s">
        <v>153</v>
      </c>
      <c r="C108" s="4"/>
      <c r="D108" s="10">
        <v>12000</v>
      </c>
      <c r="E108" s="10"/>
      <c r="F108" s="10"/>
      <c r="G108" s="10"/>
      <c r="H108" s="10"/>
      <c r="I108" s="10"/>
      <c r="J108" s="10"/>
      <c r="K108" s="10"/>
      <c r="L108" s="9">
        <f t="shared" si="14"/>
        <v>12000</v>
      </c>
      <c r="M108" s="9">
        <v>12300</v>
      </c>
      <c r="N108" s="14">
        <f t="shared" si="15"/>
        <v>-300</v>
      </c>
    </row>
    <row r="109" spans="1:14" ht="12.75">
      <c r="A109" s="4">
        <v>32313</v>
      </c>
      <c r="B109" s="4" t="s">
        <v>25</v>
      </c>
      <c r="C109" s="4"/>
      <c r="D109" s="10">
        <v>1300</v>
      </c>
      <c r="E109" s="10"/>
      <c r="F109" s="10"/>
      <c r="G109" s="10"/>
      <c r="H109" s="10"/>
      <c r="I109" s="10"/>
      <c r="J109" s="10"/>
      <c r="K109" s="10"/>
      <c r="L109" s="9">
        <f t="shared" si="14"/>
        <v>1300</v>
      </c>
      <c r="M109" s="9">
        <v>1200</v>
      </c>
      <c r="N109" s="14">
        <f t="shared" si="15"/>
        <v>100</v>
      </c>
    </row>
    <row r="110" spans="1:14" ht="12.75">
      <c r="A110" s="4">
        <v>32319</v>
      </c>
      <c r="B110" s="4" t="s">
        <v>26</v>
      </c>
      <c r="C110" s="4"/>
      <c r="D110" s="10">
        <v>269550</v>
      </c>
      <c r="E110" s="10"/>
      <c r="F110" s="10">
        <v>5000</v>
      </c>
      <c r="G110" s="10">
        <v>17000</v>
      </c>
      <c r="H110" s="10"/>
      <c r="I110" s="10"/>
      <c r="J110" s="10"/>
      <c r="K110" s="10"/>
      <c r="L110" s="9">
        <f t="shared" si="14"/>
        <v>291550</v>
      </c>
      <c r="M110" s="9">
        <f t="shared" si="16"/>
        <v>291550</v>
      </c>
      <c r="N110" s="14">
        <f t="shared" si="15"/>
        <v>0</v>
      </c>
    </row>
    <row r="111" spans="1:14" s="27" customFormat="1" ht="12.75">
      <c r="A111" s="17">
        <v>3232</v>
      </c>
      <c r="B111" s="19" t="s">
        <v>85</v>
      </c>
      <c r="C111" s="9">
        <f>SUM(C112:C113)</f>
        <v>0</v>
      </c>
      <c r="D111" s="9">
        <f>SUM(D112:D113)</f>
        <v>16783</v>
      </c>
      <c r="E111" s="9">
        <f aca="true" t="shared" si="32" ref="E111:K111">SUM(E112:E113)</f>
        <v>0</v>
      </c>
      <c r="F111" s="9">
        <f t="shared" si="32"/>
        <v>0</v>
      </c>
      <c r="G111" s="9">
        <f t="shared" si="32"/>
        <v>0</v>
      </c>
      <c r="H111" s="9">
        <f t="shared" si="32"/>
        <v>0</v>
      </c>
      <c r="I111" s="9">
        <f t="shared" si="32"/>
        <v>0</v>
      </c>
      <c r="J111" s="9">
        <f t="shared" si="32"/>
        <v>0</v>
      </c>
      <c r="K111" s="9">
        <f t="shared" si="32"/>
        <v>0</v>
      </c>
      <c r="L111" s="9">
        <f t="shared" si="14"/>
        <v>16783</v>
      </c>
      <c r="M111" s="9">
        <v>16783</v>
      </c>
      <c r="N111" s="14">
        <f t="shared" si="15"/>
        <v>0</v>
      </c>
    </row>
    <row r="112" spans="1:14" ht="12.75">
      <c r="A112" s="4">
        <v>32321</v>
      </c>
      <c r="B112" s="20" t="s">
        <v>86</v>
      </c>
      <c r="C112" s="4"/>
      <c r="D112" s="10"/>
      <c r="E112" s="10"/>
      <c r="F112" s="10"/>
      <c r="G112" s="10"/>
      <c r="H112" s="10"/>
      <c r="I112" s="10"/>
      <c r="J112" s="10"/>
      <c r="K112" s="10"/>
      <c r="L112" s="9">
        <f t="shared" si="14"/>
        <v>0</v>
      </c>
      <c r="M112" s="9">
        <f t="shared" si="16"/>
        <v>0</v>
      </c>
      <c r="N112" s="14">
        <f t="shared" si="15"/>
        <v>0</v>
      </c>
    </row>
    <row r="113" spans="1:14" ht="12.75">
      <c r="A113" s="4">
        <v>32322</v>
      </c>
      <c r="B113" s="4" t="s">
        <v>27</v>
      </c>
      <c r="C113" s="4"/>
      <c r="D113" s="10">
        <v>16783</v>
      </c>
      <c r="E113" s="10"/>
      <c r="F113" s="10"/>
      <c r="G113" s="10"/>
      <c r="H113" s="10"/>
      <c r="I113" s="10"/>
      <c r="J113" s="10"/>
      <c r="K113" s="10"/>
      <c r="L113" s="9">
        <f t="shared" si="14"/>
        <v>16783</v>
      </c>
      <c r="M113" s="9">
        <v>16783</v>
      </c>
      <c r="N113" s="14">
        <f t="shared" si="15"/>
        <v>0</v>
      </c>
    </row>
    <row r="114" spans="1:14" ht="12.75">
      <c r="A114" s="17">
        <v>3233</v>
      </c>
      <c r="B114" s="17" t="s">
        <v>87</v>
      </c>
      <c r="C114" s="11">
        <f>C115</f>
        <v>0</v>
      </c>
      <c r="D114" s="11">
        <f>D115</f>
        <v>0</v>
      </c>
      <c r="E114" s="11">
        <f aca="true" t="shared" si="33" ref="E114:K114">E115</f>
        <v>0</v>
      </c>
      <c r="F114" s="11">
        <f t="shared" si="33"/>
        <v>0</v>
      </c>
      <c r="G114" s="11">
        <f t="shared" si="33"/>
        <v>0</v>
      </c>
      <c r="H114" s="11">
        <f t="shared" si="33"/>
        <v>0</v>
      </c>
      <c r="I114" s="11">
        <f t="shared" si="33"/>
        <v>0</v>
      </c>
      <c r="J114" s="11">
        <f t="shared" si="33"/>
        <v>0</v>
      </c>
      <c r="K114" s="11">
        <f t="shared" si="33"/>
        <v>0</v>
      </c>
      <c r="L114" s="9">
        <f t="shared" si="14"/>
        <v>0</v>
      </c>
      <c r="M114" s="9">
        <f t="shared" si="16"/>
        <v>0</v>
      </c>
      <c r="N114" s="14">
        <f t="shared" si="15"/>
        <v>0</v>
      </c>
    </row>
    <row r="115" spans="1:14" ht="12.75">
      <c r="A115" s="4">
        <v>32339</v>
      </c>
      <c r="B115" s="4" t="s">
        <v>28</v>
      </c>
      <c r="C115" s="4"/>
      <c r="D115" s="10"/>
      <c r="E115" s="10"/>
      <c r="F115" s="10"/>
      <c r="G115" s="10"/>
      <c r="H115" s="10"/>
      <c r="I115" s="10"/>
      <c r="J115" s="10"/>
      <c r="K115" s="10"/>
      <c r="L115" s="9">
        <f t="shared" si="14"/>
        <v>0</v>
      </c>
      <c r="M115" s="9">
        <f t="shared" si="16"/>
        <v>0</v>
      </c>
      <c r="N115" s="14">
        <f t="shared" si="15"/>
        <v>0</v>
      </c>
    </row>
    <row r="116" spans="1:14" s="27" customFormat="1" ht="12.75">
      <c r="A116" s="17">
        <v>3234</v>
      </c>
      <c r="B116" s="17" t="s">
        <v>29</v>
      </c>
      <c r="C116" s="5"/>
      <c r="D116" s="9">
        <f>SUM(D117:D121)</f>
        <v>14400</v>
      </c>
      <c r="E116" s="9">
        <f aca="true" t="shared" si="34" ref="E116:K116">SUM(E117:E121)</f>
        <v>0</v>
      </c>
      <c r="F116" s="9">
        <f t="shared" si="34"/>
        <v>0</v>
      </c>
      <c r="G116" s="9">
        <f t="shared" si="34"/>
        <v>0</v>
      </c>
      <c r="H116" s="9">
        <f t="shared" si="34"/>
        <v>0</v>
      </c>
      <c r="I116" s="9">
        <f t="shared" si="34"/>
        <v>0</v>
      </c>
      <c r="J116" s="9">
        <f t="shared" si="34"/>
        <v>0</v>
      </c>
      <c r="K116" s="9">
        <f t="shared" si="34"/>
        <v>0</v>
      </c>
      <c r="L116" s="9">
        <f t="shared" si="14"/>
        <v>14400</v>
      </c>
      <c r="M116" s="9">
        <v>13200</v>
      </c>
      <c r="N116" s="14">
        <f t="shared" si="15"/>
        <v>1200</v>
      </c>
    </row>
    <row r="117" spans="1:14" ht="12.75">
      <c r="A117" s="4">
        <v>32341</v>
      </c>
      <c r="B117" s="4" t="s">
        <v>88</v>
      </c>
      <c r="C117" s="4"/>
      <c r="D117" s="10">
        <v>2300</v>
      </c>
      <c r="E117" s="10"/>
      <c r="F117" s="10"/>
      <c r="G117" s="10"/>
      <c r="H117" s="10"/>
      <c r="I117" s="10"/>
      <c r="J117" s="10"/>
      <c r="K117" s="10"/>
      <c r="L117" s="9">
        <f t="shared" si="14"/>
        <v>2300</v>
      </c>
      <c r="M117" s="9">
        <v>2000</v>
      </c>
      <c r="N117" s="14">
        <f t="shared" si="15"/>
        <v>300</v>
      </c>
    </row>
    <row r="118" spans="1:14" ht="12.75">
      <c r="A118" s="4">
        <v>32342</v>
      </c>
      <c r="B118" s="4" t="s">
        <v>89</v>
      </c>
      <c r="C118" s="4"/>
      <c r="D118" s="10">
        <v>2300</v>
      </c>
      <c r="E118" s="10"/>
      <c r="F118" s="10"/>
      <c r="G118" s="10"/>
      <c r="H118" s="10"/>
      <c r="I118" s="10"/>
      <c r="J118" s="10"/>
      <c r="K118" s="10"/>
      <c r="L118" s="9">
        <f aca="true" t="shared" si="35" ref="L118:L158">SUM(C118:K118)</f>
        <v>2300</v>
      </c>
      <c r="M118" s="9">
        <v>1400</v>
      </c>
      <c r="N118" s="14">
        <f aca="true" t="shared" si="36" ref="N118:N159">L118-M118</f>
        <v>900</v>
      </c>
    </row>
    <row r="119" spans="1:14" ht="12.75">
      <c r="A119" s="4">
        <v>32343</v>
      </c>
      <c r="B119" s="4" t="s">
        <v>154</v>
      </c>
      <c r="C119" s="4"/>
      <c r="D119" s="10">
        <v>1300</v>
      </c>
      <c r="E119" s="10"/>
      <c r="F119" s="10"/>
      <c r="G119" s="10"/>
      <c r="H119" s="10"/>
      <c r="I119" s="10"/>
      <c r="J119" s="10"/>
      <c r="K119" s="10"/>
      <c r="L119" s="9">
        <f t="shared" si="35"/>
        <v>1300</v>
      </c>
      <c r="M119" s="9">
        <v>1300</v>
      </c>
      <c r="N119" s="14">
        <f t="shared" si="36"/>
        <v>0</v>
      </c>
    </row>
    <row r="120" spans="1:14" ht="12.75">
      <c r="A120" s="4">
        <v>32344</v>
      </c>
      <c r="B120" s="4" t="s">
        <v>155</v>
      </c>
      <c r="C120" s="4"/>
      <c r="D120" s="10">
        <v>4700</v>
      </c>
      <c r="E120" s="10"/>
      <c r="F120" s="10"/>
      <c r="G120" s="10"/>
      <c r="H120" s="10"/>
      <c r="I120" s="10"/>
      <c r="J120" s="10"/>
      <c r="K120" s="10"/>
      <c r="L120" s="9">
        <f t="shared" si="35"/>
        <v>4700</v>
      </c>
      <c r="M120" s="9">
        <v>4700</v>
      </c>
      <c r="N120" s="14">
        <f t="shared" si="36"/>
        <v>0</v>
      </c>
    </row>
    <row r="121" spans="1:14" ht="12.75">
      <c r="A121" s="4">
        <v>32349</v>
      </c>
      <c r="B121" s="4" t="s">
        <v>29</v>
      </c>
      <c r="C121" s="4"/>
      <c r="D121" s="10">
        <v>3800</v>
      </c>
      <c r="E121" s="10"/>
      <c r="F121" s="10"/>
      <c r="G121" s="10"/>
      <c r="H121" s="10"/>
      <c r="I121" s="10"/>
      <c r="J121" s="10"/>
      <c r="K121" s="10"/>
      <c r="L121" s="9">
        <f t="shared" si="35"/>
        <v>3800</v>
      </c>
      <c r="M121" s="9">
        <v>3800</v>
      </c>
      <c r="N121" s="14">
        <f t="shared" si="36"/>
        <v>0</v>
      </c>
    </row>
    <row r="122" spans="1:14" s="27" customFormat="1" ht="12.75">
      <c r="A122" s="17">
        <v>3236</v>
      </c>
      <c r="B122" s="17" t="s">
        <v>90</v>
      </c>
      <c r="C122" s="5"/>
      <c r="D122" s="9">
        <f aca="true" t="shared" si="37" ref="D122:K122">SUM(D123:D124)</f>
        <v>11000</v>
      </c>
      <c r="E122" s="9">
        <f t="shared" si="37"/>
        <v>0</v>
      </c>
      <c r="F122" s="9">
        <f t="shared" si="37"/>
        <v>0</v>
      </c>
      <c r="G122" s="9">
        <f t="shared" si="37"/>
        <v>0</v>
      </c>
      <c r="H122" s="9">
        <f t="shared" si="37"/>
        <v>0</v>
      </c>
      <c r="I122" s="9">
        <f t="shared" si="37"/>
        <v>0</v>
      </c>
      <c r="J122" s="9">
        <f t="shared" si="37"/>
        <v>0</v>
      </c>
      <c r="K122" s="9">
        <f t="shared" si="37"/>
        <v>0</v>
      </c>
      <c r="L122" s="9">
        <f t="shared" si="35"/>
        <v>11000</v>
      </c>
      <c r="M122" s="9">
        <v>9500</v>
      </c>
      <c r="N122" s="14">
        <f t="shared" si="36"/>
        <v>1500</v>
      </c>
    </row>
    <row r="123" spans="1:14" ht="12.75">
      <c r="A123" s="4">
        <v>32361</v>
      </c>
      <c r="B123" s="4" t="s">
        <v>30</v>
      </c>
      <c r="C123" s="4"/>
      <c r="D123" s="10">
        <v>8000</v>
      </c>
      <c r="E123" s="10"/>
      <c r="F123" s="10"/>
      <c r="G123" s="10"/>
      <c r="H123" s="10"/>
      <c r="I123" s="10"/>
      <c r="J123" s="10"/>
      <c r="K123" s="10"/>
      <c r="L123" s="9">
        <f t="shared" si="35"/>
        <v>8000</v>
      </c>
      <c r="M123" s="9">
        <v>7500</v>
      </c>
      <c r="N123" s="14">
        <f t="shared" si="36"/>
        <v>500</v>
      </c>
    </row>
    <row r="124" spans="1:14" ht="12.75">
      <c r="A124" s="4">
        <v>32363</v>
      </c>
      <c r="B124" s="4" t="s">
        <v>137</v>
      </c>
      <c r="C124" s="4"/>
      <c r="D124" s="10">
        <v>3000</v>
      </c>
      <c r="E124" s="10"/>
      <c r="F124" s="10"/>
      <c r="G124" s="10"/>
      <c r="H124" s="10"/>
      <c r="I124" s="10"/>
      <c r="J124" s="10"/>
      <c r="K124" s="10"/>
      <c r="L124" s="9">
        <f t="shared" si="35"/>
        <v>3000</v>
      </c>
      <c r="M124" s="9">
        <v>2000</v>
      </c>
      <c r="N124" s="14">
        <f t="shared" si="36"/>
        <v>1000</v>
      </c>
    </row>
    <row r="125" spans="1:14" ht="12.75">
      <c r="A125" s="17">
        <v>3237</v>
      </c>
      <c r="B125" s="17" t="s">
        <v>59</v>
      </c>
      <c r="C125" s="4"/>
      <c r="D125" s="11">
        <f>SUM(D126:D128)</f>
        <v>2200</v>
      </c>
      <c r="E125" s="10"/>
      <c r="F125" s="10"/>
      <c r="G125" s="10"/>
      <c r="H125" s="10"/>
      <c r="I125" s="10"/>
      <c r="J125" s="10"/>
      <c r="K125" s="10"/>
      <c r="L125" s="9">
        <f t="shared" si="35"/>
        <v>2200</v>
      </c>
      <c r="M125" s="9">
        <v>1800</v>
      </c>
      <c r="N125" s="14">
        <f t="shared" si="36"/>
        <v>400</v>
      </c>
    </row>
    <row r="126" spans="1:14" ht="12.75">
      <c r="A126" s="4">
        <v>32371</v>
      </c>
      <c r="B126" s="4" t="s">
        <v>31</v>
      </c>
      <c r="C126" s="4"/>
      <c r="D126" s="10">
        <v>700</v>
      </c>
      <c r="E126" s="10"/>
      <c r="F126" s="10"/>
      <c r="G126" s="10"/>
      <c r="H126" s="10"/>
      <c r="I126" s="10"/>
      <c r="J126" s="10"/>
      <c r="K126" s="10"/>
      <c r="L126" s="9">
        <f t="shared" si="35"/>
        <v>700</v>
      </c>
      <c r="M126" s="9">
        <v>700</v>
      </c>
      <c r="N126" s="14">
        <f t="shared" si="36"/>
        <v>0</v>
      </c>
    </row>
    <row r="127" spans="1:14" ht="12.75">
      <c r="A127" s="4">
        <v>32372</v>
      </c>
      <c r="B127" s="4" t="s">
        <v>32</v>
      </c>
      <c r="C127" s="4"/>
      <c r="D127" s="10">
        <v>0</v>
      </c>
      <c r="E127" s="10"/>
      <c r="F127" s="10"/>
      <c r="G127" s="10"/>
      <c r="H127" s="10"/>
      <c r="I127" s="10"/>
      <c r="J127" s="10"/>
      <c r="K127" s="10"/>
      <c r="L127" s="9">
        <f t="shared" si="35"/>
        <v>0</v>
      </c>
      <c r="M127" s="9">
        <f aca="true" t="shared" si="38" ref="M119:M158">SUM(C127:K127)</f>
        <v>0</v>
      </c>
      <c r="N127" s="14">
        <f t="shared" si="36"/>
        <v>0</v>
      </c>
    </row>
    <row r="128" spans="1:14" ht="12.75">
      <c r="A128" s="4">
        <v>32379</v>
      </c>
      <c r="B128" s="4" t="s">
        <v>33</v>
      </c>
      <c r="C128" s="4"/>
      <c r="D128" s="10">
        <v>1500</v>
      </c>
      <c r="E128" s="10"/>
      <c r="F128" s="10"/>
      <c r="G128" s="10"/>
      <c r="H128" s="10"/>
      <c r="I128" s="10"/>
      <c r="J128" s="10"/>
      <c r="K128" s="10"/>
      <c r="L128" s="9">
        <f t="shared" si="35"/>
        <v>1500</v>
      </c>
      <c r="M128" s="9">
        <v>1100</v>
      </c>
      <c r="N128" s="14">
        <f t="shared" si="36"/>
        <v>400</v>
      </c>
    </row>
    <row r="129" spans="1:14" s="27" customFormat="1" ht="12.75">
      <c r="A129" s="17">
        <v>3238</v>
      </c>
      <c r="B129" s="17" t="s">
        <v>34</v>
      </c>
      <c r="C129" s="5"/>
      <c r="D129" s="9">
        <f>D131+D130</f>
        <v>9500</v>
      </c>
      <c r="E129" s="9">
        <f aca="true" t="shared" si="39" ref="E129:K129">E131+E130</f>
        <v>0</v>
      </c>
      <c r="F129" s="9">
        <f t="shared" si="39"/>
        <v>0</v>
      </c>
      <c r="G129" s="9">
        <f t="shared" si="39"/>
        <v>0</v>
      </c>
      <c r="H129" s="9">
        <f t="shared" si="39"/>
        <v>0</v>
      </c>
      <c r="I129" s="9">
        <f t="shared" si="39"/>
        <v>0</v>
      </c>
      <c r="J129" s="9">
        <f t="shared" si="39"/>
        <v>0</v>
      </c>
      <c r="K129" s="9">
        <f t="shared" si="39"/>
        <v>0</v>
      </c>
      <c r="L129" s="9">
        <f t="shared" si="35"/>
        <v>9500</v>
      </c>
      <c r="M129" s="9">
        <f t="shared" si="38"/>
        <v>9500</v>
      </c>
      <c r="N129" s="14">
        <f t="shared" si="36"/>
        <v>0</v>
      </c>
    </row>
    <row r="130" spans="1:14" s="27" customFormat="1" ht="12.75">
      <c r="A130" s="6">
        <v>32381</v>
      </c>
      <c r="B130" s="6" t="s">
        <v>136</v>
      </c>
      <c r="C130" s="6"/>
      <c r="D130" s="47">
        <v>6800</v>
      </c>
      <c r="E130" s="9"/>
      <c r="F130" s="9"/>
      <c r="G130" s="9"/>
      <c r="H130" s="9"/>
      <c r="I130" s="9"/>
      <c r="J130" s="9"/>
      <c r="K130" s="9"/>
      <c r="L130" s="9">
        <f t="shared" si="35"/>
        <v>6800</v>
      </c>
      <c r="M130" s="9">
        <f t="shared" si="38"/>
        <v>6800</v>
      </c>
      <c r="N130" s="14">
        <f t="shared" si="36"/>
        <v>0</v>
      </c>
    </row>
    <row r="131" spans="1:14" ht="12.75">
      <c r="A131" s="4">
        <v>32389</v>
      </c>
      <c r="B131" s="4" t="s">
        <v>34</v>
      </c>
      <c r="C131" s="4"/>
      <c r="D131" s="10">
        <v>2700</v>
      </c>
      <c r="E131" s="10"/>
      <c r="F131" s="10"/>
      <c r="G131" s="10"/>
      <c r="H131" s="10"/>
      <c r="I131" s="10"/>
      <c r="J131" s="10"/>
      <c r="K131" s="10"/>
      <c r="L131" s="9">
        <f t="shared" si="35"/>
        <v>2700</v>
      </c>
      <c r="M131" s="9">
        <f t="shared" si="38"/>
        <v>2700</v>
      </c>
      <c r="N131" s="14">
        <f t="shared" si="36"/>
        <v>0</v>
      </c>
    </row>
    <row r="132" spans="1:14" s="27" customFormat="1" ht="12.75">
      <c r="A132" s="17">
        <v>3239</v>
      </c>
      <c r="B132" s="17" t="s">
        <v>91</v>
      </c>
      <c r="C132" s="6"/>
      <c r="D132" s="9">
        <f aca="true" t="shared" si="40" ref="D132:J132">SUM(D133:D134)</f>
        <v>2900</v>
      </c>
      <c r="E132" s="9">
        <f t="shared" si="40"/>
        <v>0</v>
      </c>
      <c r="F132" s="9">
        <f t="shared" si="40"/>
        <v>0</v>
      </c>
      <c r="G132" s="9">
        <f t="shared" si="40"/>
        <v>0</v>
      </c>
      <c r="H132" s="9">
        <f t="shared" si="40"/>
        <v>0</v>
      </c>
      <c r="I132" s="9">
        <f t="shared" si="40"/>
        <v>800</v>
      </c>
      <c r="J132" s="9">
        <f t="shared" si="40"/>
        <v>0</v>
      </c>
      <c r="K132" s="9">
        <f>K134</f>
        <v>0</v>
      </c>
      <c r="L132" s="9">
        <f t="shared" si="35"/>
        <v>3700</v>
      </c>
      <c r="M132" s="9">
        <v>3000</v>
      </c>
      <c r="N132" s="14">
        <f t="shared" si="36"/>
        <v>700</v>
      </c>
    </row>
    <row r="133" spans="1:14" s="27" customFormat="1" ht="12.75">
      <c r="A133" s="4">
        <v>32398</v>
      </c>
      <c r="B133" s="4" t="s">
        <v>159</v>
      </c>
      <c r="C133" s="6"/>
      <c r="D133" s="47">
        <v>2900</v>
      </c>
      <c r="E133" s="9"/>
      <c r="F133" s="9"/>
      <c r="G133" s="9"/>
      <c r="H133" s="9"/>
      <c r="I133" s="9"/>
      <c r="J133" s="9"/>
      <c r="K133" s="9"/>
      <c r="L133" s="9">
        <f t="shared" si="35"/>
        <v>2900</v>
      </c>
      <c r="M133" s="9">
        <v>3000</v>
      </c>
      <c r="N133" s="14">
        <f t="shared" si="36"/>
        <v>-100</v>
      </c>
    </row>
    <row r="134" spans="1:14" ht="12.75">
      <c r="A134" s="4">
        <v>32399</v>
      </c>
      <c r="B134" s="48" t="s">
        <v>160</v>
      </c>
      <c r="C134" s="4"/>
      <c r="D134" s="10"/>
      <c r="E134" s="10"/>
      <c r="F134" s="10"/>
      <c r="G134" s="10"/>
      <c r="H134" s="10"/>
      <c r="I134" s="10">
        <v>800</v>
      </c>
      <c r="J134" s="10"/>
      <c r="K134" s="10"/>
      <c r="L134" s="9">
        <f t="shared" si="35"/>
        <v>800</v>
      </c>
      <c r="M134" s="9">
        <v>0</v>
      </c>
      <c r="N134" s="14">
        <f t="shared" si="36"/>
        <v>800</v>
      </c>
    </row>
    <row r="135" spans="1:14" ht="12.75">
      <c r="A135" s="17">
        <v>324</v>
      </c>
      <c r="B135" s="17" t="s">
        <v>92</v>
      </c>
      <c r="C135" s="4"/>
      <c r="D135" s="11">
        <f>D136</f>
        <v>0</v>
      </c>
      <c r="E135" s="10"/>
      <c r="F135" s="10"/>
      <c r="G135" s="10"/>
      <c r="H135" s="10"/>
      <c r="I135" s="10"/>
      <c r="J135" s="10"/>
      <c r="K135" s="10"/>
      <c r="L135" s="9">
        <f t="shared" si="35"/>
        <v>0</v>
      </c>
      <c r="M135" s="9">
        <f t="shared" si="38"/>
        <v>0</v>
      </c>
      <c r="N135" s="14">
        <f t="shared" si="36"/>
        <v>0</v>
      </c>
    </row>
    <row r="136" spans="1:14" ht="12.75">
      <c r="A136" s="4">
        <v>32412</v>
      </c>
      <c r="B136" s="48" t="s">
        <v>156</v>
      </c>
      <c r="C136" s="4"/>
      <c r="D136" s="10"/>
      <c r="E136" s="10"/>
      <c r="F136" s="10"/>
      <c r="G136" s="10"/>
      <c r="H136" s="10"/>
      <c r="I136" s="10"/>
      <c r="J136" s="10"/>
      <c r="K136" s="10"/>
      <c r="L136" s="9">
        <f t="shared" si="35"/>
        <v>0</v>
      </c>
      <c r="M136" s="9">
        <f t="shared" si="38"/>
        <v>0</v>
      </c>
      <c r="N136" s="14">
        <f t="shared" si="36"/>
        <v>0</v>
      </c>
    </row>
    <row r="137" spans="1:14" s="30" customFormat="1" ht="12.75">
      <c r="A137" s="17">
        <v>329</v>
      </c>
      <c r="B137" s="17" t="s">
        <v>94</v>
      </c>
      <c r="C137" s="9">
        <f>SUM(C138+C142+C144+C148+C146)</f>
        <v>10900</v>
      </c>
      <c r="D137" s="9">
        <f aca="true" t="shared" si="41" ref="D137:K137">SUM(D138+D142+D144+D148)</f>
        <v>11200</v>
      </c>
      <c r="E137" s="9">
        <f t="shared" si="41"/>
        <v>4000</v>
      </c>
      <c r="F137" s="9">
        <f t="shared" si="41"/>
        <v>0</v>
      </c>
      <c r="G137" s="9">
        <f t="shared" si="41"/>
        <v>17120</v>
      </c>
      <c r="H137" s="9">
        <f t="shared" si="41"/>
        <v>0</v>
      </c>
      <c r="I137" s="9">
        <f t="shared" si="41"/>
        <v>0</v>
      </c>
      <c r="J137" s="9">
        <f t="shared" si="41"/>
        <v>0</v>
      </c>
      <c r="K137" s="9">
        <f t="shared" si="41"/>
        <v>0</v>
      </c>
      <c r="L137" s="9">
        <f t="shared" si="35"/>
        <v>43220</v>
      </c>
      <c r="M137" s="9">
        <v>45220</v>
      </c>
      <c r="N137" s="14">
        <f t="shared" si="36"/>
        <v>-2000</v>
      </c>
    </row>
    <row r="138" spans="1:14" ht="12.75">
      <c r="A138" s="17">
        <v>3292</v>
      </c>
      <c r="B138" s="17" t="s">
        <v>93</v>
      </c>
      <c r="C138" s="5"/>
      <c r="D138" s="9">
        <f>SUM(D139:D141)</f>
        <v>5200</v>
      </c>
      <c r="E138" s="9">
        <f aca="true" t="shared" si="42" ref="E138:K138">SUM(E139:E141)</f>
        <v>0</v>
      </c>
      <c r="F138" s="9">
        <f t="shared" si="42"/>
        <v>0</v>
      </c>
      <c r="G138" s="9">
        <f t="shared" si="42"/>
        <v>6120</v>
      </c>
      <c r="H138" s="9">
        <f t="shared" si="42"/>
        <v>0</v>
      </c>
      <c r="I138" s="9">
        <f t="shared" si="42"/>
        <v>0</v>
      </c>
      <c r="J138" s="9">
        <f t="shared" si="42"/>
        <v>0</v>
      </c>
      <c r="K138" s="9">
        <f t="shared" si="42"/>
        <v>0</v>
      </c>
      <c r="L138" s="9">
        <f t="shared" si="35"/>
        <v>11320</v>
      </c>
      <c r="M138" s="9">
        <f t="shared" si="38"/>
        <v>11320</v>
      </c>
      <c r="N138" s="14">
        <f t="shared" si="36"/>
        <v>0</v>
      </c>
    </row>
    <row r="139" spans="1:14" ht="12.75">
      <c r="A139" s="4">
        <v>32922</v>
      </c>
      <c r="B139" s="4" t="s">
        <v>35</v>
      </c>
      <c r="C139" s="4"/>
      <c r="D139" s="10">
        <v>5200</v>
      </c>
      <c r="E139" s="10"/>
      <c r="F139" s="10"/>
      <c r="G139" s="10">
        <v>0</v>
      </c>
      <c r="H139" s="10"/>
      <c r="I139" s="10"/>
      <c r="J139" s="10"/>
      <c r="K139" s="10"/>
      <c r="L139" s="9">
        <f t="shared" si="35"/>
        <v>5200</v>
      </c>
      <c r="M139" s="9">
        <f t="shared" si="38"/>
        <v>5200</v>
      </c>
      <c r="N139" s="14">
        <f t="shared" si="36"/>
        <v>0</v>
      </c>
    </row>
    <row r="140" spans="1:14" ht="12.75">
      <c r="A140" s="4">
        <v>32923</v>
      </c>
      <c r="B140" s="4" t="s">
        <v>47</v>
      </c>
      <c r="C140" s="4"/>
      <c r="D140" s="10"/>
      <c r="E140" s="10"/>
      <c r="F140" s="10"/>
      <c r="G140" s="10"/>
      <c r="H140" s="10"/>
      <c r="I140" s="10"/>
      <c r="J140" s="10"/>
      <c r="K140" s="10"/>
      <c r="L140" s="9">
        <f t="shared" si="35"/>
        <v>0</v>
      </c>
      <c r="M140" s="9">
        <f t="shared" si="38"/>
        <v>0</v>
      </c>
      <c r="N140" s="14">
        <f t="shared" si="36"/>
        <v>0</v>
      </c>
    </row>
    <row r="141" spans="1:14" ht="12.75">
      <c r="A141" s="4">
        <v>32924</v>
      </c>
      <c r="B141" s="4" t="s">
        <v>102</v>
      </c>
      <c r="C141" s="4"/>
      <c r="D141" s="10"/>
      <c r="E141" s="10"/>
      <c r="F141" s="10"/>
      <c r="G141" s="10">
        <v>6120</v>
      </c>
      <c r="H141" s="10"/>
      <c r="I141" s="10"/>
      <c r="J141" s="10"/>
      <c r="K141" s="10"/>
      <c r="L141" s="9">
        <f t="shared" si="35"/>
        <v>6120</v>
      </c>
      <c r="M141" s="9">
        <f t="shared" si="38"/>
        <v>6120</v>
      </c>
      <c r="N141" s="14">
        <f t="shared" si="36"/>
        <v>0</v>
      </c>
    </row>
    <row r="142" spans="1:14" ht="12.75">
      <c r="A142" s="17">
        <v>3293</v>
      </c>
      <c r="B142" s="17" t="s">
        <v>36</v>
      </c>
      <c r="C142" s="4"/>
      <c r="D142" s="11">
        <f>D143</f>
        <v>0</v>
      </c>
      <c r="E142" s="10"/>
      <c r="F142" s="10"/>
      <c r="G142" s="10"/>
      <c r="H142" s="10"/>
      <c r="I142" s="10"/>
      <c r="J142" s="10"/>
      <c r="K142" s="10"/>
      <c r="L142" s="9">
        <f t="shared" si="35"/>
        <v>0</v>
      </c>
      <c r="M142" s="9">
        <f t="shared" si="38"/>
        <v>0</v>
      </c>
      <c r="N142" s="14">
        <f t="shared" si="36"/>
        <v>0</v>
      </c>
    </row>
    <row r="143" spans="1:14" ht="12.75">
      <c r="A143" s="4">
        <v>32931</v>
      </c>
      <c r="B143" s="4" t="s">
        <v>36</v>
      </c>
      <c r="C143" s="4"/>
      <c r="D143" s="10"/>
      <c r="E143" s="10"/>
      <c r="F143" s="10"/>
      <c r="G143" s="10"/>
      <c r="H143" s="10"/>
      <c r="I143" s="10"/>
      <c r="J143" s="10"/>
      <c r="K143" s="10"/>
      <c r="L143" s="9">
        <f t="shared" si="35"/>
        <v>0</v>
      </c>
      <c r="M143" s="9">
        <f t="shared" si="38"/>
        <v>0</v>
      </c>
      <c r="N143" s="14">
        <f t="shared" si="36"/>
        <v>0</v>
      </c>
    </row>
    <row r="144" spans="1:14" s="27" customFormat="1" ht="12.75">
      <c r="A144" s="17">
        <v>3294</v>
      </c>
      <c r="B144" s="17" t="s">
        <v>37</v>
      </c>
      <c r="C144" s="5"/>
      <c r="D144" s="9">
        <f>D145</f>
        <v>1000</v>
      </c>
      <c r="E144" s="9">
        <f aca="true" t="shared" si="43" ref="E144:K144">E145</f>
        <v>0</v>
      </c>
      <c r="F144" s="9">
        <f t="shared" si="43"/>
        <v>0</v>
      </c>
      <c r="G144" s="9">
        <f t="shared" si="43"/>
        <v>0</v>
      </c>
      <c r="H144" s="9">
        <f t="shared" si="43"/>
        <v>0</v>
      </c>
      <c r="I144" s="9">
        <f t="shared" si="43"/>
        <v>0</v>
      </c>
      <c r="J144" s="9">
        <f t="shared" si="43"/>
        <v>0</v>
      </c>
      <c r="K144" s="9">
        <f t="shared" si="43"/>
        <v>0</v>
      </c>
      <c r="L144" s="9">
        <f t="shared" si="35"/>
        <v>1000</v>
      </c>
      <c r="M144" s="9">
        <f t="shared" si="38"/>
        <v>1000</v>
      </c>
      <c r="N144" s="14">
        <f t="shared" si="36"/>
        <v>0</v>
      </c>
    </row>
    <row r="145" spans="1:14" ht="12.75">
      <c r="A145" s="4">
        <v>32941</v>
      </c>
      <c r="B145" s="4" t="s">
        <v>37</v>
      </c>
      <c r="C145" s="4"/>
      <c r="D145" s="10">
        <v>1000</v>
      </c>
      <c r="E145" s="10"/>
      <c r="F145" s="10"/>
      <c r="G145" s="10"/>
      <c r="H145" s="10"/>
      <c r="I145" s="10"/>
      <c r="J145" s="10"/>
      <c r="K145" s="10"/>
      <c r="L145" s="9">
        <f t="shared" si="35"/>
        <v>1000</v>
      </c>
      <c r="M145" s="9">
        <f t="shared" si="38"/>
        <v>1000</v>
      </c>
      <c r="N145" s="14">
        <f t="shared" si="36"/>
        <v>0</v>
      </c>
    </row>
    <row r="146" spans="1:14" ht="12.75">
      <c r="A146" s="17">
        <v>3295</v>
      </c>
      <c r="B146" s="17" t="s">
        <v>173</v>
      </c>
      <c r="C146" s="9">
        <f>C147</f>
        <v>10900</v>
      </c>
      <c r="D146" s="10"/>
      <c r="E146" s="10"/>
      <c r="F146" s="10"/>
      <c r="G146" s="10"/>
      <c r="H146" s="10"/>
      <c r="I146" s="10"/>
      <c r="J146" s="10"/>
      <c r="K146" s="10"/>
      <c r="L146" s="9">
        <f t="shared" si="35"/>
        <v>10900</v>
      </c>
      <c r="M146" s="9">
        <f t="shared" si="38"/>
        <v>10900</v>
      </c>
      <c r="N146" s="14">
        <f t="shared" si="36"/>
        <v>0</v>
      </c>
    </row>
    <row r="147" spans="1:14" ht="12.75">
      <c r="A147" s="4">
        <v>32955</v>
      </c>
      <c r="B147" s="4" t="s">
        <v>174</v>
      </c>
      <c r="C147" s="10">
        <v>10900</v>
      </c>
      <c r="D147" s="10"/>
      <c r="E147" s="10"/>
      <c r="F147" s="10"/>
      <c r="G147" s="10"/>
      <c r="H147" s="10"/>
      <c r="I147" s="10"/>
      <c r="J147" s="10"/>
      <c r="K147" s="10"/>
      <c r="L147" s="9">
        <f t="shared" si="35"/>
        <v>10900</v>
      </c>
      <c r="M147" s="9">
        <f t="shared" si="38"/>
        <v>10900</v>
      </c>
      <c r="N147" s="14">
        <f t="shared" si="36"/>
        <v>0</v>
      </c>
    </row>
    <row r="148" spans="1:14" s="27" customFormat="1" ht="12.75">
      <c r="A148" s="17">
        <v>3299</v>
      </c>
      <c r="B148" s="17" t="s">
        <v>38</v>
      </c>
      <c r="C148" s="9">
        <f>C151+C149</f>
        <v>0</v>
      </c>
      <c r="D148" s="9">
        <f>SUM(D149:D151)</f>
        <v>5000</v>
      </c>
      <c r="E148" s="9">
        <f aca="true" t="shared" si="44" ref="E148:K148">E151</f>
        <v>4000</v>
      </c>
      <c r="F148" s="9">
        <f t="shared" si="44"/>
        <v>0</v>
      </c>
      <c r="G148" s="9">
        <f t="shared" si="44"/>
        <v>11000</v>
      </c>
      <c r="H148" s="9">
        <f t="shared" si="44"/>
        <v>0</v>
      </c>
      <c r="I148" s="9">
        <f t="shared" si="44"/>
        <v>0</v>
      </c>
      <c r="J148" s="9">
        <f t="shared" si="44"/>
        <v>0</v>
      </c>
      <c r="K148" s="9">
        <f t="shared" si="44"/>
        <v>0</v>
      </c>
      <c r="L148" s="9">
        <f t="shared" si="35"/>
        <v>20000</v>
      </c>
      <c r="M148" s="9">
        <v>22000</v>
      </c>
      <c r="N148" s="14">
        <f t="shared" si="36"/>
        <v>-2000</v>
      </c>
    </row>
    <row r="149" spans="1:14" s="27" customFormat="1" ht="12.75">
      <c r="A149" s="6">
        <v>32991</v>
      </c>
      <c r="B149" s="6" t="s">
        <v>135</v>
      </c>
      <c r="C149" s="5"/>
      <c r="D149" s="47">
        <v>2500</v>
      </c>
      <c r="E149" s="9"/>
      <c r="F149" s="9"/>
      <c r="G149" s="9"/>
      <c r="H149" s="9"/>
      <c r="I149" s="9"/>
      <c r="J149" s="9"/>
      <c r="K149" s="9"/>
      <c r="L149" s="9">
        <f t="shared" si="35"/>
        <v>2500</v>
      </c>
      <c r="M149" s="9">
        <v>1000</v>
      </c>
      <c r="N149" s="14">
        <f t="shared" si="36"/>
        <v>1500</v>
      </c>
    </row>
    <row r="150" spans="1:14" s="27" customFormat="1" ht="12.75">
      <c r="A150" s="6">
        <v>32998</v>
      </c>
      <c r="B150" s="6" t="s">
        <v>157</v>
      </c>
      <c r="C150" s="5"/>
      <c r="D150" s="47">
        <v>2500</v>
      </c>
      <c r="E150" s="9"/>
      <c r="F150" s="9"/>
      <c r="G150" s="9"/>
      <c r="H150" s="9"/>
      <c r="I150" s="9"/>
      <c r="J150" s="9"/>
      <c r="K150" s="9"/>
      <c r="L150" s="9">
        <f t="shared" si="35"/>
        <v>2500</v>
      </c>
      <c r="M150" s="9">
        <v>9000</v>
      </c>
      <c r="N150" s="14">
        <f t="shared" si="36"/>
        <v>-6500</v>
      </c>
    </row>
    <row r="151" spans="1:14" ht="12.75">
      <c r="A151" s="6">
        <v>32999</v>
      </c>
      <c r="B151" s="16" t="s">
        <v>158</v>
      </c>
      <c r="C151" s="4"/>
      <c r="D151" s="10"/>
      <c r="E151" s="10">
        <v>4000</v>
      </c>
      <c r="F151" s="10"/>
      <c r="G151" s="10">
        <v>11000</v>
      </c>
      <c r="H151" s="10"/>
      <c r="I151" s="10"/>
      <c r="J151" s="10"/>
      <c r="K151" s="10"/>
      <c r="L151" s="9">
        <f t="shared" si="35"/>
        <v>15000</v>
      </c>
      <c r="M151" s="9">
        <v>12000</v>
      </c>
      <c r="N151" s="14">
        <f t="shared" si="36"/>
        <v>3000</v>
      </c>
    </row>
    <row r="152" spans="1:14" ht="12.75">
      <c r="A152" s="5">
        <v>34</v>
      </c>
      <c r="B152" s="5" t="s">
        <v>39</v>
      </c>
      <c r="C152" s="9">
        <f>C153+C156</f>
        <v>0</v>
      </c>
      <c r="D152" s="9">
        <f>D153+D156</f>
        <v>5000</v>
      </c>
      <c r="E152" s="9">
        <f aca="true" t="shared" si="45" ref="E152:K152">E153+E156</f>
        <v>0</v>
      </c>
      <c r="F152" s="9">
        <f t="shared" si="45"/>
        <v>0</v>
      </c>
      <c r="G152" s="9">
        <f t="shared" si="45"/>
        <v>100</v>
      </c>
      <c r="H152" s="9">
        <f t="shared" si="45"/>
        <v>0</v>
      </c>
      <c r="I152" s="9">
        <f t="shared" si="45"/>
        <v>0</v>
      </c>
      <c r="J152" s="9">
        <f t="shared" si="45"/>
        <v>0</v>
      </c>
      <c r="K152" s="9">
        <f t="shared" si="45"/>
        <v>0</v>
      </c>
      <c r="L152" s="9">
        <f t="shared" si="35"/>
        <v>5100</v>
      </c>
      <c r="M152" s="9">
        <v>5100</v>
      </c>
      <c r="N152" s="14">
        <f t="shared" si="36"/>
        <v>0</v>
      </c>
    </row>
    <row r="153" spans="1:14" ht="12.75">
      <c r="A153" s="5">
        <v>343</v>
      </c>
      <c r="B153" s="5" t="s">
        <v>60</v>
      </c>
      <c r="C153" s="9">
        <f>C154</f>
        <v>0</v>
      </c>
      <c r="D153" s="9">
        <f>D154</f>
        <v>4500</v>
      </c>
      <c r="E153" s="9">
        <f aca="true" t="shared" si="46" ref="E153:K154">E154</f>
        <v>0</v>
      </c>
      <c r="F153" s="9">
        <f t="shared" si="46"/>
        <v>0</v>
      </c>
      <c r="G153" s="9">
        <f t="shared" si="46"/>
        <v>0</v>
      </c>
      <c r="H153" s="9">
        <f t="shared" si="46"/>
        <v>0</v>
      </c>
      <c r="I153" s="9">
        <f t="shared" si="46"/>
        <v>0</v>
      </c>
      <c r="J153" s="9">
        <f t="shared" si="46"/>
        <v>0</v>
      </c>
      <c r="K153" s="9">
        <f t="shared" si="46"/>
        <v>0</v>
      </c>
      <c r="L153" s="9">
        <f t="shared" si="35"/>
        <v>4500</v>
      </c>
      <c r="M153" s="9">
        <v>4000</v>
      </c>
      <c r="N153" s="14">
        <f t="shared" si="36"/>
        <v>500</v>
      </c>
    </row>
    <row r="154" spans="1:14" ht="12.75">
      <c r="A154" s="5">
        <v>3431</v>
      </c>
      <c r="B154" s="5" t="s">
        <v>134</v>
      </c>
      <c r="C154" s="9">
        <f>C155</f>
        <v>0</v>
      </c>
      <c r="D154" s="9">
        <f>D155</f>
        <v>4500</v>
      </c>
      <c r="E154" s="9">
        <f t="shared" si="46"/>
        <v>0</v>
      </c>
      <c r="F154" s="9">
        <f t="shared" si="46"/>
        <v>0</v>
      </c>
      <c r="G154" s="9">
        <f t="shared" si="46"/>
        <v>0</v>
      </c>
      <c r="H154" s="9">
        <f t="shared" si="46"/>
        <v>0</v>
      </c>
      <c r="I154" s="9">
        <f t="shared" si="46"/>
        <v>0</v>
      </c>
      <c r="J154" s="9">
        <f t="shared" si="46"/>
        <v>0</v>
      </c>
      <c r="K154" s="9">
        <f t="shared" si="46"/>
        <v>0</v>
      </c>
      <c r="L154" s="9">
        <f t="shared" si="35"/>
        <v>4500</v>
      </c>
      <c r="M154" s="9">
        <v>4000</v>
      </c>
      <c r="N154" s="14">
        <f t="shared" si="36"/>
        <v>500</v>
      </c>
    </row>
    <row r="155" spans="1:14" ht="12.75">
      <c r="A155" s="4">
        <v>34311</v>
      </c>
      <c r="B155" s="4" t="s">
        <v>134</v>
      </c>
      <c r="C155" s="4"/>
      <c r="D155" s="10">
        <v>4500</v>
      </c>
      <c r="E155" s="10"/>
      <c r="F155" s="10"/>
      <c r="G155" s="10"/>
      <c r="H155" s="10">
        <v>0</v>
      </c>
      <c r="I155" s="10"/>
      <c r="J155" s="10"/>
      <c r="K155" s="10"/>
      <c r="L155" s="9">
        <f t="shared" si="35"/>
        <v>4500</v>
      </c>
      <c r="M155" s="9">
        <v>4000</v>
      </c>
      <c r="N155" s="14">
        <f t="shared" si="36"/>
        <v>500</v>
      </c>
    </row>
    <row r="156" spans="1:14" s="27" customFormat="1" ht="12.75">
      <c r="A156" s="17">
        <v>3433</v>
      </c>
      <c r="B156" s="17" t="s">
        <v>40</v>
      </c>
      <c r="C156" s="9">
        <f>C157</f>
        <v>0</v>
      </c>
      <c r="D156" s="9">
        <f>D157</f>
        <v>500</v>
      </c>
      <c r="E156" s="9">
        <f aca="true" t="shared" si="47" ref="E156:K156">E157</f>
        <v>0</v>
      </c>
      <c r="F156" s="9">
        <f t="shared" si="47"/>
        <v>0</v>
      </c>
      <c r="G156" s="9">
        <f t="shared" si="47"/>
        <v>100</v>
      </c>
      <c r="H156" s="9">
        <f t="shared" si="47"/>
        <v>0</v>
      </c>
      <c r="I156" s="9">
        <f t="shared" si="47"/>
        <v>0</v>
      </c>
      <c r="J156" s="9">
        <f t="shared" si="47"/>
        <v>0</v>
      </c>
      <c r="K156" s="9">
        <f t="shared" si="47"/>
        <v>0</v>
      </c>
      <c r="L156" s="9">
        <f t="shared" si="35"/>
        <v>600</v>
      </c>
      <c r="M156" s="9">
        <v>1100</v>
      </c>
      <c r="N156" s="14">
        <f t="shared" si="36"/>
        <v>-500</v>
      </c>
    </row>
    <row r="157" spans="1:14" ht="12.75">
      <c r="A157" s="4">
        <v>34339</v>
      </c>
      <c r="B157" s="4" t="s">
        <v>40</v>
      </c>
      <c r="C157" s="4"/>
      <c r="D157" s="10">
        <v>500</v>
      </c>
      <c r="E157" s="10"/>
      <c r="F157" s="10"/>
      <c r="G157" s="10">
        <v>100</v>
      </c>
      <c r="H157" s="10"/>
      <c r="I157" s="10"/>
      <c r="J157" s="10"/>
      <c r="K157" s="10"/>
      <c r="L157" s="9">
        <f t="shared" si="35"/>
        <v>600</v>
      </c>
      <c r="M157" s="9">
        <v>1100</v>
      </c>
      <c r="N157" s="14">
        <f t="shared" si="36"/>
        <v>-500</v>
      </c>
    </row>
    <row r="158" spans="1:14" ht="12.75">
      <c r="A158" s="4"/>
      <c r="B158" s="4"/>
      <c r="C158" s="4"/>
      <c r="D158" s="10"/>
      <c r="E158" s="10"/>
      <c r="F158" s="10"/>
      <c r="G158" s="10"/>
      <c r="H158" s="10">
        <v>0</v>
      </c>
      <c r="I158" s="10"/>
      <c r="J158" s="10"/>
      <c r="K158" s="10"/>
      <c r="L158" s="9">
        <f t="shared" si="35"/>
        <v>0</v>
      </c>
      <c r="M158" s="9">
        <f t="shared" si="38"/>
        <v>0</v>
      </c>
      <c r="N158" s="14">
        <f t="shared" si="36"/>
        <v>0</v>
      </c>
    </row>
    <row r="159" spans="1:14" ht="12.75">
      <c r="A159" s="31"/>
      <c r="B159" s="31" t="s">
        <v>56</v>
      </c>
      <c r="C159" s="32">
        <f>C53</f>
        <v>2974900</v>
      </c>
      <c r="D159" s="32">
        <f>D53</f>
        <v>507444</v>
      </c>
      <c r="E159" s="32">
        <f aca="true" t="shared" si="48" ref="E159:K159">E53</f>
        <v>8000</v>
      </c>
      <c r="F159" s="32">
        <f t="shared" si="48"/>
        <v>15000</v>
      </c>
      <c r="G159" s="32">
        <f t="shared" si="48"/>
        <v>176220</v>
      </c>
      <c r="H159" s="32">
        <f t="shared" si="48"/>
        <v>500</v>
      </c>
      <c r="I159" s="32">
        <f t="shared" si="48"/>
        <v>1000</v>
      </c>
      <c r="J159" s="32">
        <v>2800</v>
      </c>
      <c r="K159" s="32">
        <f t="shared" si="48"/>
        <v>0</v>
      </c>
      <c r="L159" s="32">
        <f>SUM(C159:K159)</f>
        <v>3685864</v>
      </c>
      <c r="M159" s="32">
        <v>3685053</v>
      </c>
      <c r="N159" s="14">
        <f t="shared" si="36"/>
        <v>811</v>
      </c>
    </row>
    <row r="160" spans="1:11" ht="12.75">
      <c r="A160" s="8"/>
      <c r="B160" s="8"/>
      <c r="C160" s="8"/>
      <c r="D160" s="8"/>
      <c r="E160" s="8"/>
      <c r="F160" s="7"/>
      <c r="G160" s="7"/>
      <c r="H160" s="7"/>
      <c r="I160" s="7"/>
      <c r="J160" s="7"/>
      <c r="K160" s="7"/>
    </row>
    <row r="161" spans="1:11" ht="12.75">
      <c r="A161" s="8"/>
      <c r="B161" s="8"/>
      <c r="C161" s="8"/>
      <c r="D161" s="8"/>
      <c r="E161" s="8"/>
      <c r="F161" s="7"/>
      <c r="G161" s="7"/>
      <c r="H161" s="7"/>
      <c r="I161" s="7"/>
      <c r="J161" s="7"/>
      <c r="K161" s="7"/>
    </row>
    <row r="162" spans="1:14" ht="12.7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8"/>
      <c r="L162" s="1"/>
      <c r="M162" s="1"/>
      <c r="N162" s="1"/>
    </row>
    <row r="163" spans="1:11" ht="12.75">
      <c r="A163" s="8"/>
      <c r="B163" s="8"/>
      <c r="C163" s="8"/>
      <c r="D163" s="8"/>
      <c r="E163" s="8"/>
      <c r="F163" s="7"/>
      <c r="G163" s="7"/>
      <c r="H163" s="7"/>
      <c r="I163" s="7"/>
      <c r="J163" s="7"/>
      <c r="K163" s="7"/>
    </row>
    <row r="164" spans="1:11" ht="12.75">
      <c r="A164" s="7"/>
      <c r="B164" s="3"/>
      <c r="C164" s="3"/>
      <c r="D164" s="3"/>
      <c r="E164" s="3"/>
      <c r="F164" s="7"/>
      <c r="G164" s="7"/>
      <c r="H164" s="7"/>
      <c r="I164" s="7"/>
      <c r="J164" s="7"/>
      <c r="K164" s="7"/>
    </row>
    <row r="165" spans="1:11" ht="12.75">
      <c r="A165" s="7"/>
      <c r="B165" s="7" t="s">
        <v>106</v>
      </c>
      <c r="C165" s="3"/>
      <c r="D165" s="3"/>
      <c r="E165" s="3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4" ht="12.75">
      <c r="A167" s="5">
        <v>3</v>
      </c>
      <c r="B167" s="5" t="s">
        <v>10</v>
      </c>
      <c r="C167" s="5"/>
      <c r="D167" s="9"/>
      <c r="E167" s="9"/>
      <c r="F167" s="10"/>
      <c r="G167" s="10"/>
      <c r="H167" s="10"/>
      <c r="I167" s="10"/>
      <c r="J167" s="10"/>
      <c r="K167" s="10"/>
      <c r="L167" s="11">
        <f aca="true" t="shared" si="49" ref="L167:L184">SUM(C167:K167)</f>
        <v>0</v>
      </c>
      <c r="M167" s="11">
        <v>0</v>
      </c>
      <c r="N167" s="18">
        <f>L167-M167</f>
        <v>0</v>
      </c>
    </row>
    <row r="168" spans="1:14" ht="12.75">
      <c r="A168" s="5">
        <v>32</v>
      </c>
      <c r="B168" s="5" t="s">
        <v>16</v>
      </c>
      <c r="C168" s="5"/>
      <c r="D168" s="9"/>
      <c r="E168" s="9"/>
      <c r="F168" s="10"/>
      <c r="G168" s="10"/>
      <c r="H168" s="10"/>
      <c r="I168" s="10"/>
      <c r="J168" s="10"/>
      <c r="K168" s="10"/>
      <c r="L168" s="11">
        <f t="shared" si="49"/>
        <v>0</v>
      </c>
      <c r="M168" s="11">
        <v>0</v>
      </c>
      <c r="N168" s="18">
        <f aca="true" t="shared" si="50" ref="N168:N184">L168-M168</f>
        <v>0</v>
      </c>
    </row>
    <row r="169" spans="1:14" ht="12.75">
      <c r="A169" s="4">
        <v>32329</v>
      </c>
      <c r="B169" s="4" t="s">
        <v>53</v>
      </c>
      <c r="C169" s="4"/>
      <c r="D169" s="10"/>
      <c r="E169" s="10"/>
      <c r="F169" s="10"/>
      <c r="G169" s="10"/>
      <c r="H169" s="10"/>
      <c r="I169" s="10"/>
      <c r="J169" s="10"/>
      <c r="K169" s="10"/>
      <c r="L169" s="11">
        <f t="shared" si="49"/>
        <v>0</v>
      </c>
      <c r="M169" s="11">
        <f>SUM(C169:K169)</f>
        <v>0</v>
      </c>
      <c r="N169" s="18">
        <f t="shared" si="50"/>
        <v>0</v>
      </c>
    </row>
    <row r="170" spans="1:14" ht="12.75">
      <c r="A170" s="5">
        <v>4</v>
      </c>
      <c r="B170" s="5" t="s">
        <v>55</v>
      </c>
      <c r="C170" s="9">
        <f aca="true" t="shared" si="51" ref="C170:K170">SUM(C171+C180)</f>
        <v>0</v>
      </c>
      <c r="D170" s="9">
        <f t="shared" si="51"/>
        <v>11000</v>
      </c>
      <c r="E170" s="9">
        <f t="shared" si="51"/>
        <v>0</v>
      </c>
      <c r="F170" s="9">
        <f t="shared" si="51"/>
        <v>0</v>
      </c>
      <c r="G170" s="9">
        <f t="shared" si="51"/>
        <v>0</v>
      </c>
      <c r="H170" s="9">
        <f t="shared" si="51"/>
        <v>0</v>
      </c>
      <c r="I170" s="9">
        <f t="shared" si="51"/>
        <v>0</v>
      </c>
      <c r="J170" s="9">
        <f t="shared" si="51"/>
        <v>2800</v>
      </c>
      <c r="K170" s="9">
        <f t="shared" si="51"/>
        <v>0</v>
      </c>
      <c r="L170" s="11">
        <f t="shared" si="49"/>
        <v>13800</v>
      </c>
      <c r="M170" s="11">
        <v>805800</v>
      </c>
      <c r="N170" s="18">
        <f t="shared" si="50"/>
        <v>-792000</v>
      </c>
    </row>
    <row r="171" spans="1:14" ht="12.75">
      <c r="A171" s="5">
        <v>42</v>
      </c>
      <c r="B171" s="5" t="s">
        <v>57</v>
      </c>
      <c r="C171" s="9"/>
      <c r="D171" s="9">
        <f aca="true" t="shared" si="52" ref="D171:I171">SUM(D176+D172)</f>
        <v>11000</v>
      </c>
      <c r="E171" s="9">
        <f t="shared" si="52"/>
        <v>0</v>
      </c>
      <c r="F171" s="9">
        <f t="shared" si="52"/>
        <v>0</v>
      </c>
      <c r="G171" s="9">
        <f t="shared" si="52"/>
        <v>0</v>
      </c>
      <c r="H171" s="9">
        <f t="shared" si="52"/>
        <v>0</v>
      </c>
      <c r="I171" s="9">
        <f t="shared" si="52"/>
        <v>0</v>
      </c>
      <c r="J171" s="9">
        <f>SUM(J176+J172)</f>
        <v>2800</v>
      </c>
      <c r="K171" s="9"/>
      <c r="L171" s="11">
        <f t="shared" si="49"/>
        <v>13800</v>
      </c>
      <c r="M171" s="11">
        <v>5800</v>
      </c>
      <c r="N171" s="18">
        <f t="shared" si="50"/>
        <v>8000</v>
      </c>
    </row>
    <row r="172" spans="1:14" s="27" customFormat="1" ht="12.75">
      <c r="A172" s="17">
        <v>422</v>
      </c>
      <c r="B172" s="19" t="s">
        <v>104</v>
      </c>
      <c r="C172" s="17">
        <f>SUM(C173+C178)</f>
        <v>0</v>
      </c>
      <c r="D172" s="17">
        <f aca="true" t="shared" si="53" ref="D172:K172">SUM(D173+D178)</f>
        <v>10000</v>
      </c>
      <c r="E172" s="17">
        <f t="shared" si="53"/>
        <v>0</v>
      </c>
      <c r="F172" s="17">
        <f t="shared" si="53"/>
        <v>0</v>
      </c>
      <c r="G172" s="17">
        <f t="shared" si="53"/>
        <v>0</v>
      </c>
      <c r="H172" s="17">
        <f t="shared" si="53"/>
        <v>0</v>
      </c>
      <c r="I172" s="17">
        <f t="shared" si="53"/>
        <v>0</v>
      </c>
      <c r="J172" s="17">
        <f t="shared" si="53"/>
        <v>1800</v>
      </c>
      <c r="K172" s="17">
        <f t="shared" si="53"/>
        <v>0</v>
      </c>
      <c r="L172" s="11">
        <f t="shared" si="49"/>
        <v>11800</v>
      </c>
      <c r="M172" s="11">
        <v>4800</v>
      </c>
      <c r="N172" s="18">
        <f t="shared" si="50"/>
        <v>7000</v>
      </c>
    </row>
    <row r="173" spans="1:14" s="27" customFormat="1" ht="12.75">
      <c r="A173" s="17">
        <v>4221</v>
      </c>
      <c r="B173" s="19" t="s">
        <v>107</v>
      </c>
      <c r="C173" s="11">
        <f aca="true" t="shared" si="54" ref="C173:I173">SUM(C174:C175)</f>
        <v>0</v>
      </c>
      <c r="D173" s="11">
        <f t="shared" si="54"/>
        <v>0</v>
      </c>
      <c r="E173" s="11">
        <f t="shared" si="54"/>
        <v>0</v>
      </c>
      <c r="F173" s="11">
        <f t="shared" si="54"/>
        <v>0</v>
      </c>
      <c r="G173" s="11">
        <f t="shared" si="54"/>
        <v>0</v>
      </c>
      <c r="H173" s="11">
        <f t="shared" si="54"/>
        <v>0</v>
      </c>
      <c r="I173" s="11">
        <f t="shared" si="54"/>
        <v>0</v>
      </c>
      <c r="J173" s="11">
        <f>SUM(J174:J175)</f>
        <v>0</v>
      </c>
      <c r="K173" s="11">
        <f>SUM(K174:K175)</f>
        <v>0</v>
      </c>
      <c r="L173" s="11">
        <f t="shared" si="49"/>
        <v>0</v>
      </c>
      <c r="M173" s="11">
        <f aca="true" t="shared" si="55" ref="M172:M182">SUM(C173:K173)</f>
        <v>0</v>
      </c>
      <c r="N173" s="18">
        <f t="shared" si="50"/>
        <v>0</v>
      </c>
    </row>
    <row r="174" spans="1:14" ht="12.75">
      <c r="A174" s="4">
        <v>42211</v>
      </c>
      <c r="B174" s="4" t="s">
        <v>179</v>
      </c>
      <c r="C174" s="4"/>
      <c r="D174" s="10"/>
      <c r="E174" s="10"/>
      <c r="F174" s="10"/>
      <c r="G174" s="10"/>
      <c r="H174" s="10"/>
      <c r="I174" s="10"/>
      <c r="J174" s="10"/>
      <c r="K174" s="10"/>
      <c r="L174" s="11">
        <f t="shared" si="49"/>
        <v>0</v>
      </c>
      <c r="M174" s="11">
        <f t="shared" si="55"/>
        <v>0</v>
      </c>
      <c r="N174" s="18">
        <f t="shared" si="50"/>
        <v>0</v>
      </c>
    </row>
    <row r="175" spans="1:14" ht="12.75">
      <c r="A175" s="4">
        <v>42212</v>
      </c>
      <c r="B175" s="4" t="s">
        <v>105</v>
      </c>
      <c r="C175" s="4"/>
      <c r="D175" s="10"/>
      <c r="E175" s="10"/>
      <c r="F175" s="10"/>
      <c r="G175" s="10"/>
      <c r="H175" s="10"/>
      <c r="I175" s="10"/>
      <c r="J175" s="10"/>
      <c r="K175" s="10"/>
      <c r="L175" s="11">
        <f t="shared" si="49"/>
        <v>0</v>
      </c>
      <c r="M175" s="11">
        <f t="shared" si="55"/>
        <v>0</v>
      </c>
      <c r="N175" s="18">
        <f t="shared" si="50"/>
        <v>0</v>
      </c>
    </row>
    <row r="176" spans="1:14" ht="12.75">
      <c r="A176" s="17">
        <v>424</v>
      </c>
      <c r="B176" s="17" t="s">
        <v>131</v>
      </c>
      <c r="C176" s="17"/>
      <c r="D176" s="11">
        <v>1000</v>
      </c>
      <c r="E176" s="11"/>
      <c r="F176" s="11"/>
      <c r="G176" s="11"/>
      <c r="H176" s="11"/>
      <c r="I176" s="11"/>
      <c r="J176" s="11">
        <f>SUM(J177)</f>
        <v>1000</v>
      </c>
      <c r="K176" s="10"/>
      <c r="L176" s="11">
        <f t="shared" si="49"/>
        <v>2000</v>
      </c>
      <c r="M176" s="11">
        <v>1000</v>
      </c>
      <c r="N176" s="18">
        <f t="shared" si="50"/>
        <v>1000</v>
      </c>
    </row>
    <row r="177" spans="1:14" ht="12.75">
      <c r="A177" s="4">
        <v>4241</v>
      </c>
      <c r="B177" s="4" t="s">
        <v>130</v>
      </c>
      <c r="C177" s="4"/>
      <c r="D177" s="10">
        <v>1000</v>
      </c>
      <c r="E177" s="10"/>
      <c r="F177" s="10"/>
      <c r="G177" s="10"/>
      <c r="H177" s="10"/>
      <c r="I177" s="10"/>
      <c r="J177" s="10">
        <v>1000</v>
      </c>
      <c r="K177" s="10"/>
      <c r="L177" s="11">
        <f t="shared" si="49"/>
        <v>2000</v>
      </c>
      <c r="M177" s="11">
        <v>1000</v>
      </c>
      <c r="N177" s="18">
        <f t="shared" si="50"/>
        <v>1000</v>
      </c>
    </row>
    <row r="178" spans="1:14" s="27" customFormat="1" ht="12.75">
      <c r="A178" s="17">
        <v>4227</v>
      </c>
      <c r="B178" s="17" t="s">
        <v>108</v>
      </c>
      <c r="C178" s="17">
        <f>C179</f>
        <v>0</v>
      </c>
      <c r="D178" s="17">
        <f aca="true" t="shared" si="56" ref="D178:K178">D179</f>
        <v>10000</v>
      </c>
      <c r="E178" s="17">
        <f t="shared" si="56"/>
        <v>0</v>
      </c>
      <c r="F178" s="17">
        <f t="shared" si="56"/>
        <v>0</v>
      </c>
      <c r="G178" s="17">
        <f t="shared" si="56"/>
        <v>0</v>
      </c>
      <c r="H178" s="17">
        <f t="shared" si="56"/>
        <v>0</v>
      </c>
      <c r="I178" s="17">
        <f t="shared" si="56"/>
        <v>0</v>
      </c>
      <c r="J178" s="17">
        <f t="shared" si="56"/>
        <v>1800</v>
      </c>
      <c r="K178" s="17">
        <f t="shared" si="56"/>
        <v>0</v>
      </c>
      <c r="L178" s="11">
        <f t="shared" si="49"/>
        <v>11800</v>
      </c>
      <c r="M178" s="11">
        <v>4800</v>
      </c>
      <c r="N178" s="18">
        <f t="shared" si="50"/>
        <v>7000</v>
      </c>
    </row>
    <row r="179" spans="1:14" ht="12.75">
      <c r="A179" s="4">
        <v>4273</v>
      </c>
      <c r="B179" s="4" t="s">
        <v>52</v>
      </c>
      <c r="C179" s="4"/>
      <c r="D179" s="10">
        <v>10000</v>
      </c>
      <c r="E179" s="10"/>
      <c r="F179" s="10"/>
      <c r="G179" s="10"/>
      <c r="H179" s="10"/>
      <c r="I179" s="10"/>
      <c r="J179" s="10">
        <v>1800</v>
      </c>
      <c r="K179" s="10"/>
      <c r="L179" s="11">
        <f t="shared" si="49"/>
        <v>11800</v>
      </c>
      <c r="M179" s="11">
        <v>4800</v>
      </c>
      <c r="N179" s="18">
        <f t="shared" si="50"/>
        <v>7000</v>
      </c>
    </row>
    <row r="180" spans="1:14" ht="12.75">
      <c r="A180" s="5">
        <v>45</v>
      </c>
      <c r="B180" s="5" t="s">
        <v>58</v>
      </c>
      <c r="C180" s="9">
        <f aca="true" t="shared" si="57" ref="C180:K180">SUM(C181+C182)</f>
        <v>0</v>
      </c>
      <c r="D180" s="9">
        <f>SUM(D181+D182+D183)</f>
        <v>0</v>
      </c>
      <c r="E180" s="9">
        <f t="shared" si="57"/>
        <v>0</v>
      </c>
      <c r="F180" s="9">
        <f t="shared" si="57"/>
        <v>0</v>
      </c>
      <c r="G180" s="9">
        <f t="shared" si="57"/>
        <v>0</v>
      </c>
      <c r="H180" s="9">
        <f t="shared" si="57"/>
        <v>0</v>
      </c>
      <c r="I180" s="9">
        <f t="shared" si="57"/>
        <v>0</v>
      </c>
      <c r="J180" s="9">
        <f t="shared" si="57"/>
        <v>0</v>
      </c>
      <c r="K180" s="9">
        <f t="shared" si="57"/>
        <v>0</v>
      </c>
      <c r="L180" s="11">
        <f t="shared" si="49"/>
        <v>0</v>
      </c>
      <c r="M180" s="11">
        <v>800000</v>
      </c>
      <c r="N180" s="18">
        <f t="shared" si="50"/>
        <v>-800000</v>
      </c>
    </row>
    <row r="181" spans="1:14" ht="12.75">
      <c r="A181" s="4">
        <v>45111</v>
      </c>
      <c r="B181" s="4" t="s">
        <v>54</v>
      </c>
      <c r="C181" s="4"/>
      <c r="D181" s="10"/>
      <c r="E181" s="10"/>
      <c r="F181" s="10"/>
      <c r="G181" s="10"/>
      <c r="H181" s="10"/>
      <c r="I181" s="10"/>
      <c r="J181" s="10"/>
      <c r="K181" s="10"/>
      <c r="L181" s="11">
        <f t="shared" si="49"/>
        <v>0</v>
      </c>
      <c r="M181" s="11">
        <v>0</v>
      </c>
      <c r="N181" s="18">
        <f t="shared" si="50"/>
        <v>0</v>
      </c>
    </row>
    <row r="182" spans="1:14" ht="14.25" customHeight="1">
      <c r="A182" s="4">
        <v>45111</v>
      </c>
      <c r="B182" s="20" t="s">
        <v>132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1">
        <f t="shared" si="49"/>
        <v>0</v>
      </c>
      <c r="M182" s="11">
        <f t="shared" si="55"/>
        <v>0</v>
      </c>
      <c r="N182" s="18">
        <f t="shared" si="50"/>
        <v>0</v>
      </c>
    </row>
    <row r="183" spans="1:14" ht="12.75">
      <c r="A183" s="4"/>
      <c r="B183" s="20" t="s">
        <v>133</v>
      </c>
      <c r="C183" s="4"/>
      <c r="D183" s="10"/>
      <c r="E183" s="10"/>
      <c r="F183" s="10"/>
      <c r="G183" s="10"/>
      <c r="H183" s="10"/>
      <c r="I183" s="10"/>
      <c r="J183" s="10"/>
      <c r="K183" s="10"/>
      <c r="L183" s="11">
        <f t="shared" si="49"/>
        <v>0</v>
      </c>
      <c r="M183" s="11">
        <v>800000</v>
      </c>
      <c r="N183" s="18">
        <f t="shared" si="50"/>
        <v>-800000</v>
      </c>
    </row>
    <row r="184" spans="1:14" ht="12.75">
      <c r="A184" s="4"/>
      <c r="B184" s="5" t="s">
        <v>61</v>
      </c>
      <c r="C184" s="9">
        <f>SUM(C167+C170)</f>
        <v>0</v>
      </c>
      <c r="D184" s="9">
        <f aca="true" t="shared" si="58" ref="D184:K184">SUM(D167+D170)</f>
        <v>11000</v>
      </c>
      <c r="E184" s="9">
        <f t="shared" si="58"/>
        <v>0</v>
      </c>
      <c r="F184" s="9">
        <f t="shared" si="58"/>
        <v>0</v>
      </c>
      <c r="G184" s="9">
        <f t="shared" si="58"/>
        <v>0</v>
      </c>
      <c r="H184" s="9">
        <f t="shared" si="58"/>
        <v>0</v>
      </c>
      <c r="I184" s="9">
        <f t="shared" si="58"/>
        <v>0</v>
      </c>
      <c r="J184" s="9">
        <f t="shared" si="58"/>
        <v>2800</v>
      </c>
      <c r="K184" s="9">
        <f t="shared" si="58"/>
        <v>0</v>
      </c>
      <c r="L184" s="11">
        <f t="shared" si="49"/>
        <v>13800</v>
      </c>
      <c r="M184" s="11">
        <v>805800</v>
      </c>
      <c r="N184" s="18">
        <f t="shared" si="50"/>
        <v>-792000</v>
      </c>
    </row>
    <row r="185" spans="1:14" ht="12.75">
      <c r="A185" s="7"/>
      <c r="B185" s="7"/>
      <c r="C185" s="7"/>
      <c r="D185" s="12"/>
      <c r="E185" s="12"/>
      <c r="F185" s="12"/>
      <c r="G185" s="12"/>
      <c r="H185" s="12"/>
      <c r="I185" s="12"/>
      <c r="J185" s="12"/>
      <c r="K185" s="12"/>
      <c r="L185" s="22"/>
      <c r="M185" s="22"/>
      <c r="N185" s="22"/>
    </row>
    <row r="186" spans="1:14" s="21" customFormat="1" ht="12.75">
      <c r="A186" s="26"/>
      <c r="B186" s="31" t="s">
        <v>103</v>
      </c>
      <c r="C186" s="32">
        <f aca="true" t="shared" si="59" ref="C186:L186">SUM(C159+C184)</f>
        <v>2974900</v>
      </c>
      <c r="D186" s="32">
        <f t="shared" si="59"/>
        <v>518444</v>
      </c>
      <c r="E186" s="32">
        <f t="shared" si="59"/>
        <v>8000</v>
      </c>
      <c r="F186" s="32">
        <f t="shared" si="59"/>
        <v>15000</v>
      </c>
      <c r="G186" s="32">
        <f t="shared" si="59"/>
        <v>176220</v>
      </c>
      <c r="H186" s="32">
        <f t="shared" si="59"/>
        <v>500</v>
      </c>
      <c r="I186" s="32">
        <f t="shared" si="59"/>
        <v>1000</v>
      </c>
      <c r="J186" s="32">
        <v>2800</v>
      </c>
      <c r="K186" s="32">
        <f t="shared" si="59"/>
        <v>0</v>
      </c>
      <c r="L186" s="32">
        <f t="shared" si="59"/>
        <v>3699664</v>
      </c>
      <c r="M186" s="32">
        <f>SUM(M159+M170)</f>
        <v>4490853</v>
      </c>
      <c r="N186" s="32">
        <f>SUM(N159+N170)</f>
        <v>-791189</v>
      </c>
    </row>
    <row r="187" spans="1:1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7" t="s">
        <v>181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ht="12.75">
      <c r="B190" s="51" t="s">
        <v>178</v>
      </c>
    </row>
    <row r="192" ht="12.75">
      <c r="B192" t="s">
        <v>114</v>
      </c>
    </row>
    <row r="193" ht="12.75">
      <c r="B193" t="s">
        <v>115</v>
      </c>
    </row>
    <row r="195" ht="12.75">
      <c r="B195" t="s">
        <v>116</v>
      </c>
    </row>
    <row r="197" ht="12.75">
      <c r="B197" t="s">
        <v>117</v>
      </c>
    </row>
  </sheetData>
  <sheetProtection/>
  <mergeCells count="12">
    <mergeCell ref="C6:K6"/>
    <mergeCell ref="F3:G3"/>
    <mergeCell ref="M6:M8"/>
    <mergeCell ref="A1:N1"/>
    <mergeCell ref="N6:N8"/>
    <mergeCell ref="L6:L8"/>
    <mergeCell ref="C7:E7"/>
    <mergeCell ref="B48:C48"/>
    <mergeCell ref="A6:B6"/>
    <mergeCell ref="A46:B46"/>
    <mergeCell ref="A2:L2"/>
    <mergeCell ref="B4:H4"/>
  </mergeCells>
  <printOptions/>
  <pageMargins left="0.35433070866141736" right="0.2362204724409449" top="0.5905511811023623" bottom="0.31496062992125984" header="0.5118110236220472" footer="0.2362204724409449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Knjigovotstvo</cp:lastModifiedBy>
  <cp:lastPrinted>2016-05-19T09:36:43Z</cp:lastPrinted>
  <dcterms:created xsi:type="dcterms:W3CDTF">2011-09-21T19:59:38Z</dcterms:created>
  <dcterms:modified xsi:type="dcterms:W3CDTF">2016-05-19T09:38:17Z</dcterms:modified>
  <cp:category/>
  <cp:version/>
  <cp:contentType/>
  <cp:contentStatus/>
</cp:coreProperties>
</file>